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4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 Ellul</author>
  </authors>
  <commentList>
    <comment ref="M37" authorId="0">
      <text>
        <r>
          <rPr>
            <sz val="8"/>
            <rFont val="Times New Roman"/>
            <family val="1"/>
          </rPr>
          <t xml:space="preserve">This cell automaticaly comes up in </t>
        </r>
        <r>
          <rPr>
            <b/>
            <sz val="8"/>
            <color indexed="10"/>
            <rFont val="Times New Roman"/>
            <family val="1"/>
          </rPr>
          <t>Red</t>
        </r>
        <r>
          <rPr>
            <sz val="8"/>
            <rFont val="Times New Roman"/>
            <family val="1"/>
          </rPr>
          <t xml:space="preserve"> if the hours exceed those allowed by contract - 47.
It automatically comes up in </t>
        </r>
        <r>
          <rPr>
            <b/>
            <sz val="8"/>
            <color indexed="17"/>
            <rFont val="Times New Roman"/>
            <family val="1"/>
          </rPr>
          <t>Green</t>
        </r>
        <r>
          <rPr>
            <sz val="8"/>
            <rFont val="Times New Roman"/>
            <family val="1"/>
          </rPr>
          <t xml:space="preserve"> if there is no contract violation.</t>
        </r>
      </text>
    </comment>
    <comment ref="M29" authorId="0">
      <text>
        <r>
          <rPr>
            <sz val="8"/>
            <rFont val="Times New Roman"/>
            <family val="1"/>
          </rPr>
          <t xml:space="preserve">This cell automaticaly come up in </t>
        </r>
        <r>
          <rPr>
            <b/>
            <sz val="8"/>
            <color indexed="17"/>
            <rFont val="Times New Roman"/>
            <family val="1"/>
          </rPr>
          <t>Green</t>
        </r>
        <r>
          <rPr>
            <sz val="8"/>
            <rFont val="Times New Roman"/>
            <family val="1"/>
          </rPr>
          <t xml:space="preserve"> if you are in an overtime situation - &gt; 44 hours.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imes New Roman"/>
            <family val="1"/>
          </rPr>
          <t>It automatically comes up in</t>
        </r>
        <r>
          <rPr>
            <b/>
            <sz val="8"/>
            <rFont val="Times New Roman"/>
            <family val="1"/>
          </rPr>
          <t xml:space="preserve"> </t>
        </r>
        <r>
          <rPr>
            <b/>
            <sz val="8"/>
            <color indexed="12"/>
            <rFont val="Times New Roman"/>
            <family val="1"/>
          </rPr>
          <t>Blue</t>
        </r>
        <r>
          <rPr>
            <sz val="8"/>
            <rFont val="Times New Roman"/>
            <family val="1"/>
          </rPr>
          <t xml:space="preserve"> if there is no overtime.</t>
        </r>
      </text>
    </comment>
    <comment ref="M32" authorId="0">
      <text>
        <r>
          <rPr>
            <sz val="8"/>
            <rFont val="Times New Roman"/>
            <family val="1"/>
          </rPr>
          <t xml:space="preserve">This cell automaticaly comes up in </t>
        </r>
        <r>
          <rPr>
            <b/>
            <sz val="8"/>
            <color indexed="10"/>
            <rFont val="Times New Roman"/>
            <family val="1"/>
          </rPr>
          <t>Red</t>
        </r>
        <r>
          <rPr>
            <sz val="8"/>
            <rFont val="Times New Roman"/>
            <family val="1"/>
          </rPr>
          <t xml:space="preserve"> if the teaching contact hours exceed those allowed by contract - 18.
It automatically comes up in </t>
        </r>
        <r>
          <rPr>
            <b/>
            <sz val="8"/>
            <color indexed="17"/>
            <rFont val="Times New Roman"/>
            <family val="1"/>
          </rPr>
          <t>Green</t>
        </r>
        <r>
          <rPr>
            <sz val="8"/>
            <rFont val="Times New Roman"/>
            <family val="1"/>
          </rPr>
          <t xml:space="preserve"> if there is no contract violation.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<sst xmlns="http://schemas.openxmlformats.org/spreadsheetml/2006/main" count="177" uniqueCount="108">
  <si>
    <t>Standard Workload Form</t>
  </si>
  <si>
    <t>From:</t>
  </si>
  <si>
    <t>To:</t>
  </si>
  <si>
    <t>Prep. Types</t>
  </si>
  <si>
    <t>Eval. Types</t>
  </si>
  <si>
    <t>Fall 2005</t>
  </si>
  <si>
    <t>PREPARATION</t>
  </si>
  <si>
    <t>E V A L U A T I O N</t>
  </si>
  <si>
    <t>N</t>
  </si>
  <si>
    <t>X</t>
  </si>
  <si>
    <t>EA</t>
  </si>
  <si>
    <t>E</t>
  </si>
  <si>
    <t>Assg'd</t>
  </si>
  <si>
    <t>Non</t>
  </si>
  <si>
    <t xml:space="preserve"> </t>
  </si>
  <si>
    <t>RA</t>
  </si>
  <si>
    <t>A</t>
  </si>
  <si>
    <t>Course</t>
  </si>
  <si>
    <t>Teach</t>
  </si>
  <si>
    <t>Contact</t>
  </si>
  <si>
    <t>Attrib'd</t>
  </si>
  <si>
    <t>Class</t>
  </si>
  <si>
    <t>Hours</t>
  </si>
  <si>
    <t>Total</t>
  </si>
  <si>
    <t>EB</t>
  </si>
  <si>
    <t>MX</t>
  </si>
  <si>
    <t>Number</t>
  </si>
  <si>
    <t>Type</t>
  </si>
  <si>
    <t>Factor</t>
  </si>
  <si>
    <t>Size</t>
  </si>
  <si>
    <t>Allow.</t>
  </si>
  <si>
    <t>Assig'd</t>
  </si>
  <si>
    <t>RB</t>
  </si>
  <si>
    <t>MIC111</t>
  </si>
  <si>
    <t>MIT339</t>
  </si>
  <si>
    <t>MIT516</t>
  </si>
  <si>
    <t>Complementary Hours</t>
  </si>
  <si>
    <t>Totals</t>
  </si>
  <si>
    <t>Number of different course preparations</t>
  </si>
  <si>
    <t>Summary of Weekly Totals</t>
  </si>
  <si>
    <t>Number of different sections</t>
  </si>
  <si>
    <t>Assigned Teaching Contact Hours/Week</t>
  </si>
  <si>
    <t>Number of languages of instruction</t>
  </si>
  <si>
    <t>Preparation Hours/Week</t>
  </si>
  <si>
    <t>Evaluation Feedback Hours/Week</t>
  </si>
  <si>
    <t>Complementary Hours/Week</t>
  </si>
  <si>
    <t>Complementary Hours (Assigned)</t>
  </si>
  <si>
    <t>Total This Period</t>
  </si>
  <si>
    <t>Accumulated Totals to SWF Period End Date</t>
  </si>
  <si>
    <t>Teaching
Contact
Hours</t>
  </si>
  <si>
    <t>Contact
Days</t>
  </si>
  <si>
    <t>Teaching
Weeks</t>
  </si>
  <si>
    <t>Balance from previous SWF</t>
  </si>
  <si>
    <t>Total this period SWF</t>
  </si>
  <si>
    <t>Instructions for use:</t>
  </si>
  <si>
    <r>
      <t>* To make copies of this spreadsheet, right-click the sheet name in the tab below (SWF), select Move or Copy, click (</t>
    </r>
    <r>
      <rPr>
        <b/>
        <sz val="9"/>
        <color indexed="17"/>
        <rFont val="Times New Roman"/>
        <family val="1"/>
      </rPr>
      <t>move to end</t>
    </r>
    <r>
      <rPr>
        <sz val="9"/>
        <color indexed="17"/>
        <rFont val="Times New Roman"/>
        <family val="1"/>
      </rPr>
      <t xml:space="preserve">), and check the box </t>
    </r>
    <r>
      <rPr>
        <b/>
        <u val="single"/>
        <sz val="9"/>
        <color indexed="17"/>
        <rFont val="Times New Roman"/>
        <family val="1"/>
      </rPr>
      <t>C</t>
    </r>
    <r>
      <rPr>
        <b/>
        <sz val="9"/>
        <color indexed="17"/>
        <rFont val="Times New Roman"/>
        <family val="1"/>
      </rPr>
      <t>reate a copy</t>
    </r>
    <r>
      <rPr>
        <sz val="9"/>
        <color indexed="17"/>
        <rFont val="Times New Roman"/>
        <family val="1"/>
      </rPr>
      <t>.</t>
    </r>
  </si>
  <si>
    <t>* To rename individual spreadsheets, double-click on the sheet name in the tab below (SWF) and then type in the name you wish to use.</t>
  </si>
  <si>
    <t>Preparation Types</t>
  </si>
  <si>
    <r>
      <t xml:space="preserve">Additional section of course being concurrently taught which has been designated as N, or EA to </t>
    </r>
    <r>
      <rPr>
        <b/>
        <i/>
        <sz val="10"/>
        <rFont val="Times New Roman"/>
        <family val="1"/>
      </rPr>
      <t>students in a different program</t>
    </r>
    <r>
      <rPr>
        <sz val="10"/>
        <rFont val="Times New Roman"/>
        <family val="1"/>
      </rPr>
      <t>.</t>
    </r>
  </si>
  <si>
    <r>
      <t xml:space="preserve">Additional section of course being concurrently  taught which has been designated as N, E, or RA to </t>
    </r>
    <r>
      <rPr>
        <b/>
        <i/>
        <sz val="10"/>
        <rFont val="Times New Roman"/>
        <family val="1"/>
      </rPr>
      <t>students in the same programs and year of study</t>
    </r>
    <r>
      <rPr>
        <sz val="10"/>
        <rFont val="Times New Roman"/>
        <family val="1"/>
      </rPr>
      <t>.</t>
    </r>
  </si>
  <si>
    <t>Evaluation Types</t>
  </si>
  <si>
    <t>Essay or project type evaluation.</t>
  </si>
  <si>
    <t>Routine or assisted - short answer evaluations where mechanical marking assistance or marking assistants are provided.</t>
  </si>
  <si>
    <t>I</t>
  </si>
  <si>
    <t>SA-EA</t>
  </si>
  <si>
    <t>SA-EB</t>
  </si>
  <si>
    <t>SA-RA</t>
  </si>
  <si>
    <t>SB-EA</t>
  </si>
  <si>
    <t>SB-EB</t>
  </si>
  <si>
    <t>SB-RB</t>
  </si>
  <si>
    <t xml:space="preserve">Special A (SA) </t>
  </si>
  <si>
    <t>Courses in which students may enter on a continuous basis or courses which have been organized into individualized self-learning packages.</t>
  </si>
  <si>
    <t>Courses  in which the objectives describe the students' application of knowledge in actual work settings.</t>
  </si>
  <si>
    <t xml:space="preserve">Special B (SB)  </t>
  </si>
  <si>
    <t>The first section of a course which teacher has taught within the previous three academic years.</t>
  </si>
  <si>
    <t>The first section of a course which teacher has previously taught but not within the previous three academic years.</t>
  </si>
  <si>
    <t>COMPLEMENTARY</t>
  </si>
  <si>
    <t>New course being taught for the first time or being taught for the first time since a major revision approved by College.</t>
  </si>
  <si>
    <t>In-process evaluation and feedback is evaluation performed within the teaching contact hour.</t>
  </si>
  <si>
    <t>The first section of a Special A course which teacher has not taught before or which teacher has not taught within the previous three academic years.  Same as EA.</t>
  </si>
  <si>
    <t>The first section of a Special A course which teacher has taught within the previous three academic years.  Same as EB.</t>
  </si>
  <si>
    <t>Repeat section of Special A course.  Same as RA.</t>
  </si>
  <si>
    <t>The first section of a Special B course which teacher has not taught before or which teacher has not taught within the previous three academic years.  Same as EA.</t>
  </si>
  <si>
    <t>The first section of a Special B course which teacher has taught within the previous three academic years.  Same as EB.</t>
  </si>
  <si>
    <t>Repeat section of Special B course.  Same as RB.</t>
  </si>
  <si>
    <t>Please Note: The Value X has been chosen to represent no preparation and no evaluation.  It is being used strictly to safeguard the integrity of automatic calculation within this spreadsheet.</t>
  </si>
  <si>
    <t xml:space="preserve">                       Please use X whenever there is no academic activity (when no course is allocated) as shown in the example above.</t>
  </si>
  <si>
    <t xml:space="preserve">* Preparation Factors and Evaluation Factors as set out in the contract are explained below.  Simply select the appropriate factor from the drop-down box, and the spreadsheet </t>
  </si>
  <si>
    <r>
      <t xml:space="preserve">automatically calculates the rest.           </t>
    </r>
    <r>
      <rPr>
        <b/>
        <sz val="9"/>
        <color indexed="17"/>
        <rFont val="Times New Roman"/>
        <family val="1"/>
      </rPr>
      <t>Select X for both Preparation and Evaluation where no course is being taught.</t>
    </r>
  </si>
  <si>
    <r>
      <t>* The date in cell A5 is used to store the date when you receive your SWF.  It</t>
    </r>
    <r>
      <rPr>
        <i/>
        <sz val="9"/>
        <color indexed="17"/>
        <rFont val="Times New Roman"/>
        <family val="1"/>
      </rPr>
      <t xml:space="preserve"> </t>
    </r>
    <r>
      <rPr>
        <sz val="9"/>
        <color indexed="17"/>
        <rFont val="Times New Roman"/>
        <family val="1"/>
      </rPr>
      <t xml:space="preserve">is entered as shown in the </t>
    </r>
    <r>
      <rPr>
        <b/>
        <i/>
        <sz val="9"/>
        <color indexed="17"/>
        <rFont val="Times New Roman"/>
        <family val="1"/>
      </rPr>
      <t>fx</t>
    </r>
    <r>
      <rPr>
        <sz val="9"/>
        <color indexed="17"/>
        <rFont val="Times New Roman"/>
        <family val="1"/>
      </rPr>
      <t xml:space="preserve"> area above when the cell is selected.  Try not to delete this cell.</t>
    </r>
  </si>
  <si>
    <r>
      <t xml:space="preserve">* Similarly, cells E2 and H2 are used to respectively store the starting and ending dates of the teaching assignment.  They are entered as shown in the </t>
    </r>
    <r>
      <rPr>
        <b/>
        <i/>
        <sz val="9"/>
        <color indexed="17"/>
        <rFont val="Times New Roman"/>
        <family val="1"/>
      </rPr>
      <t>fx</t>
    </r>
    <r>
      <rPr>
        <sz val="9"/>
        <color indexed="17"/>
        <rFont val="Times New Roman"/>
        <family val="1"/>
      </rPr>
      <t xml:space="preserve"> area above when either cell is</t>
    </r>
  </si>
  <si>
    <t xml:space="preserve">    selected.  Try not to delete these cells.</t>
  </si>
  <si>
    <t>Please read and follow the instructions shown below.</t>
  </si>
  <si>
    <t>* This spreadsheet is protected by password to prevent inadvertent changes that may cause problems for the user.  Attempts to change any of the protected cells will elicit a rude sound.</t>
  </si>
  <si>
    <t>Updated - November 15, 2007</t>
  </si>
  <si>
    <t>MX-1</t>
  </si>
  <si>
    <t>MX-2</t>
  </si>
  <si>
    <t>MX-3</t>
  </si>
  <si>
    <t>MX-4</t>
  </si>
  <si>
    <t>MX-5</t>
  </si>
  <si>
    <t>MX-6</t>
  </si>
  <si>
    <t>MX-7</t>
  </si>
  <si>
    <t>MX-8</t>
  </si>
  <si>
    <t>* The areas with a green background are the only ones into which data can be entered.</t>
  </si>
  <si>
    <t xml:space="preserve">  Factor/s into the green background areas adjacent to the selected MX- factors, and then select the corresponding Evaluation Factor from the drop-down box.</t>
  </si>
  <si>
    <r>
      <t xml:space="preserve">Where a course requires more than one type of evaluation and feedback, </t>
    </r>
    <r>
      <rPr>
        <b/>
        <sz val="10"/>
        <color indexed="10"/>
        <rFont val="Times New Roman"/>
        <family val="1"/>
      </rPr>
      <t>it shall be agreed</t>
    </r>
    <r>
      <rPr>
        <sz val="10"/>
        <rFont val="Times New Roman"/>
        <family val="1"/>
      </rPr>
      <t xml:space="preserve"> between the teacher and supervisor.</t>
    </r>
  </si>
  <si>
    <t>*  To the right of the work area,  there are two tables that are used to automatically provide the appropriate Evaluation Factors.</t>
  </si>
  <si>
    <t>*  The Evaluation Types MX-1  -  MX-8 allow the user to enter any Evaluation Factor/s that has/have been agreed upon with the supervisor.  Simply enter the agreed-upon Evaluation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</si>
</sst>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\-yyyy"/>
    <numFmt numFmtId="173" formatCode="0.0000_)"/>
    <numFmt numFmtId="174" formatCode="0.00_)"/>
    <numFmt numFmtId="175" formatCode="0_)"/>
  </numFmts>
  <fonts count="23">
    <font>
      <sz val="10"/>
      <name val="Times New Roman"/>
      <family val="0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12"/>
      <color indexed="17"/>
      <name val="Times New Roman"/>
      <family val="1"/>
    </font>
    <font>
      <sz val="9"/>
      <color indexed="17"/>
      <name val="Times New Roman"/>
      <family val="1"/>
    </font>
    <font>
      <b/>
      <sz val="9"/>
      <color indexed="17"/>
      <name val="Times New Roman"/>
      <family val="1"/>
    </font>
    <font>
      <b/>
      <u val="single"/>
      <sz val="9"/>
      <color indexed="17"/>
      <name val="Times New Roman"/>
      <family val="1"/>
    </font>
    <font>
      <b/>
      <i/>
      <sz val="10"/>
      <name val="Times New Roman"/>
      <family val="1"/>
    </font>
    <font>
      <i/>
      <sz val="9"/>
      <color indexed="17"/>
      <name val="Times New Roman"/>
      <family val="1"/>
    </font>
    <font>
      <b/>
      <i/>
      <sz val="9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sz val="8"/>
      <name val="Tahoma"/>
      <family val="0"/>
    </font>
    <font>
      <b/>
      <sz val="8"/>
      <color indexed="12"/>
      <name val="Times New Roman"/>
      <family val="1"/>
    </font>
    <font>
      <sz val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7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8"/>
      </right>
      <top style="double">
        <color indexed="12"/>
      </top>
      <bottom style="double">
        <color indexed="12"/>
      </bottom>
    </border>
    <border>
      <left style="thin">
        <color indexed="8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thin">
        <color indexed="8"/>
      </left>
      <right style="thin"/>
      <top style="double">
        <color indexed="12"/>
      </top>
      <bottom style="double">
        <color indexed="12"/>
      </bottom>
    </border>
    <border>
      <left style="thin"/>
      <right style="thin">
        <color indexed="8"/>
      </right>
      <top style="double">
        <color indexed="12"/>
      </top>
      <bottom style="thin"/>
    </border>
    <border>
      <left style="thin">
        <color indexed="8"/>
      </left>
      <right style="thin">
        <color indexed="8"/>
      </right>
      <top style="double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/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/>
      <top style="medium">
        <color indexed="17"/>
      </top>
      <bottom>
        <color indexed="63"/>
      </bottom>
    </border>
    <border>
      <left>
        <color indexed="63"/>
      </left>
      <right style="medium"/>
      <top style="thin">
        <color indexed="17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17"/>
      </left>
      <right>
        <color indexed="63"/>
      </right>
      <top style="thin">
        <color indexed="17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 style="thin"/>
      <top style="double">
        <color indexed="12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19" applyFont="1">
      <alignment/>
      <protection/>
    </xf>
    <xf numFmtId="0" fontId="3" fillId="2" borderId="1" xfId="19" applyFont="1" applyFill="1" applyBorder="1" applyAlignment="1">
      <alignment horizontal="center"/>
      <protection/>
    </xf>
    <xf numFmtId="0" fontId="3" fillId="2" borderId="2" xfId="19" applyFont="1" applyFill="1" applyBorder="1" applyAlignment="1">
      <alignment horizontal="center"/>
      <protection/>
    </xf>
    <xf numFmtId="0" fontId="4" fillId="2" borderId="2" xfId="19" applyFont="1" applyFill="1" applyBorder="1" applyAlignment="1">
      <alignment horizontal="right"/>
      <protection/>
    </xf>
    <xf numFmtId="172" fontId="5" fillId="3" borderId="2" xfId="19" applyNumberFormat="1" applyFont="1" applyFill="1" applyBorder="1" applyAlignment="1" applyProtection="1">
      <alignment horizontal="left"/>
      <protection locked="0"/>
    </xf>
    <xf numFmtId="0" fontId="3" fillId="2" borderId="3" xfId="19" applyFont="1" applyFill="1" applyBorder="1" applyAlignment="1">
      <alignment horizontal="center"/>
      <protection/>
    </xf>
    <xf numFmtId="0" fontId="4" fillId="4" borderId="4" xfId="19" applyFont="1" applyFill="1" applyBorder="1" applyAlignment="1" applyProtection="1">
      <alignment horizontal="center"/>
      <protection locked="0"/>
    </xf>
    <xf numFmtId="0" fontId="0" fillId="5" borderId="5" xfId="19" applyFont="1" applyFill="1" applyBorder="1">
      <alignment/>
      <protection/>
    </xf>
    <xf numFmtId="0" fontId="0" fillId="5" borderId="6" xfId="19" applyFont="1" applyFill="1" applyBorder="1">
      <alignment/>
      <protection/>
    </xf>
    <xf numFmtId="0" fontId="0" fillId="5" borderId="7" xfId="19" applyFont="1" applyFill="1" applyBorder="1">
      <alignment/>
      <protection/>
    </xf>
    <xf numFmtId="0" fontId="7" fillId="2" borderId="8" xfId="19" applyFont="1" applyFill="1" applyBorder="1" applyAlignment="1" applyProtection="1">
      <alignment/>
      <protection/>
    </xf>
    <xf numFmtId="173" fontId="7" fillId="2" borderId="8" xfId="19" applyNumberFormat="1" applyFont="1" applyFill="1" applyBorder="1" applyAlignment="1" applyProtection="1">
      <alignment horizontal="right"/>
      <protection/>
    </xf>
    <xf numFmtId="0" fontId="7" fillId="2" borderId="8" xfId="19" applyFont="1" applyFill="1" applyBorder="1" applyAlignment="1" applyProtection="1">
      <alignment horizontal="left"/>
      <protection/>
    </xf>
    <xf numFmtId="172" fontId="4" fillId="5" borderId="9" xfId="19" applyNumberFormat="1" applyFont="1" applyFill="1" applyBorder="1" applyProtection="1">
      <alignment/>
      <protection/>
    </xf>
    <xf numFmtId="0" fontId="0" fillId="5" borderId="0" xfId="19" applyFont="1" applyFill="1" applyBorder="1">
      <alignment/>
      <protection/>
    </xf>
    <xf numFmtId="0" fontId="0" fillId="5" borderId="10" xfId="19" applyFont="1" applyFill="1" applyBorder="1">
      <alignment/>
      <protection/>
    </xf>
    <xf numFmtId="0" fontId="0" fillId="5" borderId="11" xfId="19" applyFont="1" applyFill="1" applyBorder="1">
      <alignment/>
      <protection/>
    </xf>
    <xf numFmtId="0" fontId="0" fillId="5" borderId="12" xfId="19" applyFont="1" applyFill="1" applyBorder="1">
      <alignment/>
      <protection/>
    </xf>
    <xf numFmtId="0" fontId="0" fillId="5" borderId="13" xfId="19" applyFont="1" applyFill="1" applyBorder="1">
      <alignment/>
      <protection/>
    </xf>
    <xf numFmtId="0" fontId="0" fillId="5" borderId="14" xfId="19" applyFont="1" applyFill="1" applyBorder="1">
      <alignment/>
      <protection/>
    </xf>
    <xf numFmtId="172" fontId="4" fillId="4" borderId="15" xfId="19" applyNumberFormat="1" applyFont="1" applyFill="1" applyBorder="1" applyProtection="1">
      <alignment/>
      <protection locked="0"/>
    </xf>
    <xf numFmtId="0" fontId="4" fillId="5" borderId="11" xfId="19" applyFont="1" applyFill="1" applyBorder="1" applyAlignment="1" applyProtection="1">
      <alignment horizontal="right"/>
      <protection/>
    </xf>
    <xf numFmtId="0" fontId="4" fillId="5" borderId="10" xfId="19" applyFont="1" applyFill="1" applyBorder="1" applyAlignment="1" applyProtection="1">
      <alignment horizontal="right"/>
      <protection/>
    </xf>
    <xf numFmtId="0" fontId="0" fillId="5" borderId="10" xfId="19" applyFont="1" applyFill="1" applyBorder="1" applyAlignment="1" applyProtection="1">
      <alignment horizontal="left"/>
      <protection/>
    </xf>
    <xf numFmtId="0" fontId="4" fillId="5" borderId="4" xfId="19" applyFont="1" applyFill="1" applyBorder="1" applyAlignment="1" applyProtection="1">
      <alignment horizontal="left"/>
      <protection/>
    </xf>
    <xf numFmtId="0" fontId="4" fillId="5" borderId="10" xfId="19" applyFont="1" applyFill="1" applyBorder="1">
      <alignment/>
      <protection/>
    </xf>
    <xf numFmtId="0" fontId="4" fillId="5" borderId="14" xfId="19" applyFont="1" applyFill="1" applyBorder="1" applyAlignment="1" applyProtection="1">
      <alignment horizontal="right"/>
      <protection/>
    </xf>
    <xf numFmtId="0" fontId="4" fillId="5" borderId="15" xfId="19" applyFont="1" applyFill="1" applyBorder="1" applyAlignment="1" applyProtection="1">
      <alignment horizontal="left"/>
      <protection/>
    </xf>
    <xf numFmtId="0" fontId="4" fillId="5" borderId="16" xfId="19" applyFont="1" applyFill="1" applyBorder="1" applyAlignment="1" applyProtection="1">
      <alignment horizontal="right"/>
      <protection/>
    </xf>
    <xf numFmtId="0" fontId="4" fillId="5" borderId="17" xfId="19" applyFont="1" applyFill="1" applyBorder="1" applyAlignment="1" applyProtection="1">
      <alignment horizontal="right"/>
      <protection/>
    </xf>
    <xf numFmtId="0" fontId="4" fillId="5" borderId="18" xfId="19" applyFont="1" applyFill="1" applyBorder="1" applyAlignment="1" applyProtection="1">
      <alignment horizontal="right"/>
      <protection/>
    </xf>
    <xf numFmtId="0" fontId="0" fillId="3" borderId="19" xfId="19" applyFont="1" applyFill="1" applyBorder="1" applyAlignment="1" applyProtection="1">
      <alignment horizontal="left"/>
      <protection locked="0"/>
    </xf>
    <xf numFmtId="174" fontId="0" fillId="3" borderId="20" xfId="19" applyNumberFormat="1" applyFont="1" applyFill="1" applyBorder="1" applyProtection="1">
      <alignment/>
      <protection locked="0"/>
    </xf>
    <xf numFmtId="174" fontId="0" fillId="3" borderId="21" xfId="19" applyNumberFormat="1" applyFont="1" applyFill="1" applyBorder="1" applyProtection="1">
      <alignment/>
      <protection locked="0"/>
    </xf>
    <xf numFmtId="0" fontId="0" fillId="3" borderId="21" xfId="19" applyFont="1" applyFill="1" applyBorder="1" applyAlignment="1" applyProtection="1">
      <alignment horizontal="right"/>
      <protection locked="0"/>
    </xf>
    <xf numFmtId="174" fontId="0" fillId="0" borderId="21" xfId="19" applyNumberFormat="1" applyFont="1" applyBorder="1" applyProtection="1">
      <alignment/>
      <protection/>
    </xf>
    <xf numFmtId="0" fontId="0" fillId="3" borderId="21" xfId="19" applyFont="1" applyFill="1" applyBorder="1" applyProtection="1">
      <alignment/>
      <protection locked="0"/>
    </xf>
    <xf numFmtId="173" fontId="0" fillId="0" borderId="21" xfId="19" applyNumberFormat="1" applyFont="1" applyBorder="1" applyProtection="1">
      <alignment/>
      <protection/>
    </xf>
    <xf numFmtId="174" fontId="0" fillId="0" borderId="22" xfId="19" applyNumberFormat="1" applyFont="1" applyBorder="1" applyProtection="1">
      <alignment/>
      <protection/>
    </xf>
    <xf numFmtId="0" fontId="0" fillId="3" borderId="23" xfId="19" applyFont="1" applyFill="1" applyBorder="1" applyProtection="1">
      <alignment/>
      <protection locked="0"/>
    </xf>
    <xf numFmtId="174" fontId="0" fillId="3" borderId="24" xfId="19" applyNumberFormat="1" applyFont="1" applyFill="1" applyBorder="1" applyProtection="1">
      <alignment/>
      <protection locked="0"/>
    </xf>
    <xf numFmtId="174" fontId="0" fillId="3" borderId="23" xfId="19" applyNumberFormat="1" applyFont="1" applyFill="1" applyBorder="1" applyProtection="1">
      <alignment/>
      <protection locked="0"/>
    </xf>
    <xf numFmtId="0" fontId="0" fillId="3" borderId="25" xfId="19" applyFont="1" applyFill="1" applyBorder="1" applyAlignment="1" applyProtection="1">
      <alignment horizontal="left"/>
      <protection locked="0"/>
    </xf>
    <xf numFmtId="174" fontId="0" fillId="3" borderId="26" xfId="19" applyNumberFormat="1" applyFont="1" applyFill="1" applyBorder="1" applyProtection="1">
      <alignment/>
      <protection locked="0"/>
    </xf>
    <xf numFmtId="174" fontId="0" fillId="3" borderId="13" xfId="19" applyNumberFormat="1" applyFont="1" applyFill="1" applyBorder="1" applyProtection="1">
      <alignment/>
      <protection locked="0"/>
    </xf>
    <xf numFmtId="0" fontId="0" fillId="3" borderId="12" xfId="19" applyFont="1" applyFill="1" applyBorder="1" applyProtection="1">
      <alignment/>
      <protection locked="0"/>
    </xf>
    <xf numFmtId="174" fontId="0" fillId="0" borderId="14" xfId="19" applyNumberFormat="1" applyFont="1" applyBorder="1" applyProtection="1">
      <alignment/>
      <protection/>
    </xf>
    <xf numFmtId="174" fontId="0" fillId="0" borderId="27" xfId="19" applyNumberFormat="1" applyFont="1" applyBorder="1" applyProtection="1">
      <alignment/>
      <protection/>
    </xf>
    <xf numFmtId="174" fontId="0" fillId="0" borderId="28" xfId="19" applyNumberFormat="1" applyFont="1" applyBorder="1" applyProtection="1">
      <alignment/>
      <protection/>
    </xf>
    <xf numFmtId="0" fontId="0" fillId="0" borderId="29" xfId="19" applyFont="1" applyBorder="1">
      <alignment/>
      <protection/>
    </xf>
    <xf numFmtId="0" fontId="0" fillId="0" borderId="30" xfId="19" applyFont="1" applyBorder="1">
      <alignment/>
      <protection/>
    </xf>
    <xf numFmtId="174" fontId="0" fillId="0" borderId="30" xfId="19" applyNumberFormat="1" applyFont="1" applyBorder="1" applyProtection="1">
      <alignment/>
      <protection/>
    </xf>
    <xf numFmtId="173" fontId="0" fillId="0" borderId="30" xfId="19" applyNumberFormat="1" applyFont="1" applyBorder="1" applyAlignment="1" applyProtection="1">
      <alignment horizontal="left"/>
      <protection/>
    </xf>
    <xf numFmtId="174" fontId="0" fillId="0" borderId="31" xfId="19" applyNumberFormat="1" applyFont="1" applyBorder="1" applyProtection="1">
      <alignment/>
      <protection/>
    </xf>
    <xf numFmtId="0" fontId="4" fillId="0" borderId="32" xfId="19" applyFont="1" applyBorder="1" applyAlignment="1" applyProtection="1">
      <alignment horizontal="left"/>
      <protection/>
    </xf>
    <xf numFmtId="174" fontId="4" fillId="0" borderId="33" xfId="19" applyNumberFormat="1" applyFont="1" applyBorder="1" applyProtection="1">
      <alignment/>
      <protection/>
    </xf>
    <xf numFmtId="0" fontId="4" fillId="0" borderId="33" xfId="19" applyFont="1" applyBorder="1">
      <alignment/>
      <protection/>
    </xf>
    <xf numFmtId="175" fontId="4" fillId="0" borderId="33" xfId="19" applyNumberFormat="1" applyFont="1" applyBorder="1" applyProtection="1">
      <alignment/>
      <protection/>
    </xf>
    <xf numFmtId="173" fontId="4" fillId="0" borderId="33" xfId="19" applyNumberFormat="1" applyFont="1" applyBorder="1" applyProtection="1">
      <alignment/>
      <protection/>
    </xf>
    <xf numFmtId="0" fontId="0" fillId="2" borderId="4" xfId="19" applyFont="1" applyFill="1" applyBorder="1">
      <alignment/>
      <protection/>
    </xf>
    <xf numFmtId="0" fontId="0" fillId="3" borderId="8" xfId="19" applyFont="1" applyFill="1" applyBorder="1" applyProtection="1">
      <alignment/>
      <protection locked="0"/>
    </xf>
    <xf numFmtId="0" fontId="0" fillId="2" borderId="1" xfId="19" applyFont="1" applyFill="1" applyBorder="1">
      <alignment/>
      <protection/>
    </xf>
    <xf numFmtId="0" fontId="0" fillId="2" borderId="2" xfId="19" applyFont="1" applyFill="1" applyBorder="1">
      <alignment/>
      <protection/>
    </xf>
    <xf numFmtId="0" fontId="0" fillId="2" borderId="3" xfId="19" applyFont="1" applyFill="1" applyBorder="1">
      <alignment/>
      <protection/>
    </xf>
    <xf numFmtId="0" fontId="0" fillId="0" borderId="8" xfId="19" applyFont="1" applyBorder="1">
      <alignment/>
      <protection/>
    </xf>
    <xf numFmtId="0" fontId="4" fillId="2" borderId="1" xfId="19" applyFont="1" applyFill="1" applyBorder="1">
      <alignment/>
      <protection/>
    </xf>
    <xf numFmtId="0" fontId="4" fillId="2" borderId="2" xfId="19" applyFont="1" applyFill="1" applyBorder="1">
      <alignment/>
      <protection/>
    </xf>
    <xf numFmtId="0" fontId="4" fillId="2" borderId="3" xfId="19" applyFont="1" applyFill="1" applyBorder="1">
      <alignment/>
      <protection/>
    </xf>
    <xf numFmtId="174" fontId="0" fillId="0" borderId="8" xfId="19" applyNumberFormat="1" applyFont="1" applyBorder="1">
      <alignment/>
      <protection/>
    </xf>
    <xf numFmtId="0" fontId="0" fillId="2" borderId="15" xfId="19" applyFont="1" applyFill="1" applyBorder="1">
      <alignment/>
      <protection/>
    </xf>
    <xf numFmtId="0" fontId="4" fillId="2" borderId="34" xfId="19" applyFont="1" applyFill="1" applyBorder="1">
      <alignment/>
      <protection/>
    </xf>
    <xf numFmtId="0" fontId="4" fillId="2" borderId="35" xfId="19" applyFont="1" applyFill="1" applyBorder="1">
      <alignment/>
      <protection/>
    </xf>
    <xf numFmtId="0" fontId="0" fillId="0" borderId="0" xfId="19" applyFont="1" applyBorder="1">
      <alignment/>
      <protection/>
    </xf>
    <xf numFmtId="174" fontId="0" fillId="0" borderId="0" xfId="19" applyNumberFormat="1" applyFont="1" applyBorder="1">
      <alignment/>
      <protection/>
    </xf>
    <xf numFmtId="0" fontId="0" fillId="2" borderId="3" xfId="19" applyFont="1" applyFill="1" applyBorder="1" applyAlignment="1">
      <alignment horizontal="right" wrapText="1"/>
      <protection/>
    </xf>
    <xf numFmtId="0" fontId="0" fillId="2" borderId="8" xfId="19" applyFont="1" applyFill="1" applyBorder="1" applyAlignment="1">
      <alignment horizontal="right" wrapText="1"/>
      <protection/>
    </xf>
    <xf numFmtId="0" fontId="0" fillId="0" borderId="1" xfId="19" applyFont="1" applyBorder="1">
      <alignment/>
      <protection/>
    </xf>
    <xf numFmtId="0" fontId="0" fillId="0" borderId="3" xfId="19" applyFont="1" applyBorder="1">
      <alignment/>
      <protection/>
    </xf>
    <xf numFmtId="2" fontId="0" fillId="3" borderId="3" xfId="19" applyNumberFormat="1" applyFont="1" applyFill="1" applyBorder="1" applyProtection="1">
      <alignment/>
      <protection locked="0"/>
    </xf>
    <xf numFmtId="0" fontId="0" fillId="0" borderId="2" xfId="19" applyFont="1" applyBorder="1">
      <alignment/>
      <protection/>
    </xf>
    <xf numFmtId="2" fontId="0" fillId="0" borderId="3" xfId="19" applyNumberFormat="1" applyFont="1" applyBorder="1">
      <alignment/>
      <protection/>
    </xf>
    <xf numFmtId="0" fontId="8" fillId="2" borderId="36" xfId="19" applyFont="1" applyFill="1" applyBorder="1">
      <alignment/>
      <protection/>
    </xf>
    <xf numFmtId="0" fontId="8" fillId="2" borderId="37" xfId="19" applyFont="1" applyFill="1" applyBorder="1">
      <alignment/>
      <protection/>
    </xf>
    <xf numFmtId="0" fontId="9" fillId="2" borderId="37" xfId="19" applyFont="1" applyFill="1" applyBorder="1">
      <alignment/>
      <protection/>
    </xf>
    <xf numFmtId="0" fontId="0" fillId="2" borderId="37" xfId="0" applyFill="1" applyBorder="1" applyAlignment="1">
      <alignment/>
    </xf>
    <xf numFmtId="0" fontId="0" fillId="2" borderId="37" xfId="19" applyFont="1" applyFill="1" applyBorder="1">
      <alignment/>
      <protection/>
    </xf>
    <xf numFmtId="0" fontId="0" fillId="2" borderId="38" xfId="0" applyFill="1" applyBorder="1" applyAlignment="1">
      <alignment/>
    </xf>
    <xf numFmtId="0" fontId="9" fillId="2" borderId="39" xfId="19" applyFont="1" applyFill="1" applyBorder="1">
      <alignment/>
      <protection/>
    </xf>
    <xf numFmtId="0" fontId="9" fillId="2" borderId="0" xfId="19" applyFont="1" applyFill="1" applyBorder="1">
      <alignment/>
      <protection/>
    </xf>
    <xf numFmtId="0" fontId="0" fillId="2" borderId="0" xfId="19" applyFont="1" applyFill="1" applyBorder="1">
      <alignment/>
      <protection/>
    </xf>
    <xf numFmtId="0" fontId="0" fillId="2" borderId="40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9" fillId="2" borderId="39" xfId="19" applyFont="1" applyFill="1" applyBorder="1" applyAlignment="1">
      <alignment horizontal="left" indent="1"/>
      <protection/>
    </xf>
    <xf numFmtId="174" fontId="0" fillId="2" borderId="0" xfId="19" applyNumberFormat="1" applyFont="1" applyFill="1" applyBorder="1">
      <alignment/>
      <protection/>
    </xf>
    <xf numFmtId="0" fontId="0" fillId="2" borderId="40" xfId="19" applyFont="1" applyFill="1" applyBorder="1">
      <alignment/>
      <protection/>
    </xf>
    <xf numFmtId="0" fontId="5" fillId="2" borderId="41" xfId="19" applyFont="1" applyFill="1" applyBorder="1">
      <alignment/>
      <protection/>
    </xf>
    <xf numFmtId="0" fontId="0" fillId="2" borderId="42" xfId="19" applyFont="1" applyFill="1" applyBorder="1">
      <alignment/>
      <protection/>
    </xf>
    <xf numFmtId="174" fontId="0" fillId="2" borderId="42" xfId="19" applyNumberFormat="1" applyFont="1" applyFill="1" applyBorder="1">
      <alignment/>
      <protection/>
    </xf>
    <xf numFmtId="0" fontId="0" fillId="2" borderId="43" xfId="19" applyFont="1" applyFill="1" applyBorder="1">
      <alignment/>
      <protection/>
    </xf>
    <xf numFmtId="0" fontId="9" fillId="0" borderId="44" xfId="19" applyFont="1" applyFill="1" applyBorder="1" applyAlignment="1">
      <alignment horizontal="left" indent="1"/>
      <protection/>
    </xf>
    <xf numFmtId="0" fontId="6" fillId="6" borderId="45" xfId="19" applyFont="1" applyFill="1" applyBorder="1">
      <alignment/>
      <protection/>
    </xf>
    <xf numFmtId="0" fontId="6" fillId="6" borderId="46" xfId="19" applyFont="1" applyFill="1" applyBorder="1">
      <alignment/>
      <protection/>
    </xf>
    <xf numFmtId="0" fontId="0" fillId="7" borderId="37" xfId="19" applyFont="1" applyFill="1" applyBorder="1">
      <alignment/>
      <protection/>
    </xf>
    <xf numFmtId="0" fontId="0" fillId="7" borderId="38" xfId="19" applyFont="1" applyFill="1" applyBorder="1">
      <alignment/>
      <protection/>
    </xf>
    <xf numFmtId="0" fontId="7" fillId="2" borderId="47" xfId="19" applyFont="1" applyFill="1" applyBorder="1" applyAlignment="1" applyProtection="1">
      <alignment/>
      <protection/>
    </xf>
    <xf numFmtId="0" fontId="0" fillId="7" borderId="48" xfId="19" applyFont="1" applyFill="1" applyBorder="1">
      <alignment/>
      <protection/>
    </xf>
    <xf numFmtId="0" fontId="0" fillId="7" borderId="49" xfId="19" applyFont="1" applyFill="1" applyBorder="1">
      <alignment/>
      <protection/>
    </xf>
    <xf numFmtId="0" fontId="0" fillId="7" borderId="50" xfId="19" applyFont="1" applyFill="1" applyBorder="1">
      <alignment/>
      <protection/>
    </xf>
    <xf numFmtId="0" fontId="7" fillId="2" borderId="48" xfId="19" applyFont="1" applyFill="1" applyBorder="1" applyAlignment="1" applyProtection="1">
      <alignment/>
      <protection/>
    </xf>
    <xf numFmtId="0" fontId="0" fillId="7" borderId="51" xfId="19" applyFont="1" applyFill="1" applyBorder="1">
      <alignment/>
      <protection/>
    </xf>
    <xf numFmtId="0" fontId="0" fillId="7" borderId="52" xfId="19" applyFont="1" applyFill="1" applyBorder="1">
      <alignment/>
      <protection/>
    </xf>
    <xf numFmtId="0" fontId="7" fillId="0" borderId="44" xfId="19" applyFont="1" applyFill="1" applyBorder="1" applyAlignment="1" applyProtection="1">
      <alignment/>
      <protection/>
    </xf>
    <xf numFmtId="0" fontId="6" fillId="6" borderId="53" xfId="19" applyFont="1" applyFill="1" applyBorder="1" applyAlignment="1" applyProtection="1">
      <alignment/>
      <protection/>
    </xf>
    <xf numFmtId="0" fontId="6" fillId="6" borderId="38" xfId="19" applyFont="1" applyFill="1" applyBorder="1">
      <alignment/>
      <protection/>
    </xf>
    <xf numFmtId="0" fontId="7" fillId="2" borderId="47" xfId="19" applyFont="1" applyFill="1" applyBorder="1" applyAlignment="1" applyProtection="1">
      <alignment horizontal="left"/>
      <protection/>
    </xf>
    <xf numFmtId="0" fontId="7" fillId="2" borderId="54" xfId="19" applyFont="1" applyFill="1" applyBorder="1" applyAlignment="1">
      <alignment horizontal="left"/>
      <protection/>
    </xf>
    <xf numFmtId="0" fontId="9" fillId="2" borderId="0" xfId="19" applyFont="1" applyFill="1" applyBorder="1" applyAlignment="1">
      <alignment horizontal="left" indent="1"/>
      <protection/>
    </xf>
    <xf numFmtId="0" fontId="0" fillId="8" borderId="0" xfId="19" applyFont="1" applyFill="1" applyBorder="1">
      <alignment/>
      <protection/>
    </xf>
    <xf numFmtId="0" fontId="9" fillId="8" borderId="0" xfId="19" applyFont="1" applyFill="1" applyBorder="1">
      <alignment/>
      <protection/>
    </xf>
    <xf numFmtId="2" fontId="0" fillId="0" borderId="3" xfId="19" applyNumberFormat="1" applyFont="1" applyBorder="1" applyProtection="1">
      <alignment/>
      <protection/>
    </xf>
    <xf numFmtId="0" fontId="0" fillId="0" borderId="8" xfId="19" applyFont="1" applyBorder="1" applyProtection="1">
      <alignment/>
      <protection/>
    </xf>
    <xf numFmtId="0" fontId="7" fillId="2" borderId="1" xfId="19" applyFont="1" applyFill="1" applyBorder="1" applyAlignment="1" applyProtection="1">
      <alignment/>
      <protection/>
    </xf>
    <xf numFmtId="0" fontId="7" fillId="2" borderId="8" xfId="19" applyFont="1" applyFill="1" applyBorder="1" applyAlignment="1" applyProtection="1">
      <alignment horizontal="left" indent="1"/>
      <protection/>
    </xf>
    <xf numFmtId="0" fontId="7" fillId="2" borderId="1" xfId="19" applyFont="1" applyFill="1" applyBorder="1" applyAlignment="1" applyProtection="1">
      <alignment horizontal="left" indent="1"/>
      <protection/>
    </xf>
    <xf numFmtId="0" fontId="0" fillId="2" borderId="5" xfId="19" applyFont="1" applyFill="1" applyBorder="1">
      <alignment/>
      <protection/>
    </xf>
    <xf numFmtId="0" fontId="0" fillId="7" borderId="48" xfId="19" applyFont="1" applyFill="1" applyBorder="1" applyAlignment="1">
      <alignment horizontal="left" indent="2"/>
      <protection/>
    </xf>
    <xf numFmtId="0" fontId="0" fillId="7" borderId="5" xfId="19" applyFont="1" applyFill="1" applyBorder="1" applyAlignment="1">
      <alignment horizontal="left" indent="2"/>
      <protection/>
    </xf>
    <xf numFmtId="0" fontId="0" fillId="7" borderId="55" xfId="19" applyFont="1" applyFill="1" applyBorder="1">
      <alignment/>
      <protection/>
    </xf>
    <xf numFmtId="0" fontId="0" fillId="7" borderId="56" xfId="19" applyFont="1" applyFill="1" applyBorder="1">
      <alignment/>
      <protection/>
    </xf>
    <xf numFmtId="0" fontId="0" fillId="2" borderId="57" xfId="19" applyFont="1" applyFill="1" applyBorder="1">
      <alignment/>
      <protection/>
    </xf>
    <xf numFmtId="0" fontId="0" fillId="7" borderId="57" xfId="19" applyFont="1" applyFill="1" applyBorder="1" applyAlignment="1">
      <alignment horizontal="left" indent="2"/>
      <protection/>
    </xf>
    <xf numFmtId="0" fontId="0" fillId="2" borderId="58" xfId="19" applyFont="1" applyFill="1" applyBorder="1">
      <alignment/>
      <protection/>
    </xf>
    <xf numFmtId="0" fontId="0" fillId="7" borderId="59" xfId="19" applyFont="1" applyFill="1" applyBorder="1" applyAlignment="1">
      <alignment horizontal="left" indent="2"/>
      <protection/>
    </xf>
    <xf numFmtId="0" fontId="0" fillId="7" borderId="60" xfId="19" applyFont="1" applyFill="1" applyBorder="1" applyAlignment="1">
      <alignment horizontal="left" indent="2"/>
      <protection/>
    </xf>
    <xf numFmtId="0" fontId="0" fillId="7" borderId="61" xfId="19" applyFont="1" applyFill="1" applyBorder="1" applyAlignment="1">
      <alignment horizontal="left" indent="2"/>
      <protection/>
    </xf>
    <xf numFmtId="0" fontId="6" fillId="9" borderId="62" xfId="19" applyFont="1" applyFill="1" applyBorder="1" applyAlignment="1">
      <alignment horizontal="left"/>
      <protection/>
    </xf>
    <xf numFmtId="0" fontId="6" fillId="9" borderId="5" xfId="0" applyFont="1" applyFill="1" applyBorder="1" applyAlignment="1">
      <alignment/>
    </xf>
    <xf numFmtId="0" fontId="6" fillId="9" borderId="63" xfId="0" applyFont="1" applyFill="1" applyBorder="1" applyAlignment="1">
      <alignment/>
    </xf>
    <xf numFmtId="0" fontId="6" fillId="9" borderId="64" xfId="19" applyFont="1" applyFill="1" applyBorder="1" applyAlignment="1">
      <alignment horizontal="left"/>
      <protection/>
    </xf>
    <xf numFmtId="0" fontId="6" fillId="9" borderId="65" xfId="0" applyFont="1" applyFill="1" applyBorder="1" applyAlignment="1">
      <alignment/>
    </xf>
    <xf numFmtId="0" fontId="6" fillId="9" borderId="66" xfId="0" applyFont="1" applyFill="1" applyBorder="1" applyAlignment="1">
      <alignment/>
    </xf>
    <xf numFmtId="174" fontId="4" fillId="0" borderId="67" xfId="19" applyNumberFormat="1" applyFont="1" applyBorder="1">
      <alignment/>
      <protection/>
    </xf>
    <xf numFmtId="0" fontId="15" fillId="2" borderId="62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5" fillId="2" borderId="63" xfId="0" applyFont="1" applyFill="1" applyBorder="1" applyAlignment="1">
      <alignment/>
    </xf>
    <xf numFmtId="0" fontId="15" fillId="2" borderId="64" xfId="0" applyFont="1" applyFill="1" applyBorder="1" applyAlignment="1">
      <alignment/>
    </xf>
    <xf numFmtId="0" fontId="15" fillId="2" borderId="65" xfId="0" applyFont="1" applyFill="1" applyBorder="1" applyAlignment="1">
      <alignment/>
    </xf>
    <xf numFmtId="0" fontId="15" fillId="2" borderId="66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44" xfId="0" applyFont="1" applyFill="1" applyBorder="1" applyAlignment="1">
      <alignment/>
    </xf>
    <xf numFmtId="0" fontId="15" fillId="2" borderId="68" xfId="0" applyFont="1" applyFill="1" applyBorder="1" applyAlignment="1">
      <alignment/>
    </xf>
    <xf numFmtId="0" fontId="4" fillId="2" borderId="69" xfId="19" applyFont="1" applyFill="1" applyBorder="1">
      <alignment/>
      <protection/>
    </xf>
    <xf numFmtId="0" fontId="16" fillId="3" borderId="1" xfId="0" applyFont="1" applyFill="1" applyBorder="1" applyAlignment="1">
      <alignment/>
    </xf>
    <xf numFmtId="0" fontId="16" fillId="3" borderId="2" xfId="0" applyFont="1" applyFill="1" applyBorder="1" applyAlignment="1">
      <alignment/>
    </xf>
    <xf numFmtId="0" fontId="16" fillId="3" borderId="3" xfId="0" applyFont="1" applyFill="1" applyBorder="1" applyAlignment="1">
      <alignment/>
    </xf>
    <xf numFmtId="173" fontId="7" fillId="3" borderId="8" xfId="19" applyNumberFormat="1" applyFont="1" applyFill="1" applyBorder="1" applyAlignment="1" applyProtection="1">
      <alignment horizontal="right"/>
      <protection locked="0"/>
    </xf>
    <xf numFmtId="0" fontId="9" fillId="2" borderId="39" xfId="19" applyFont="1" applyFill="1" applyBorder="1" applyAlignment="1">
      <alignment horizontal="left"/>
      <protection/>
    </xf>
    <xf numFmtId="0" fontId="9" fillId="3" borderId="0" xfId="19" applyFont="1" applyFill="1" applyBorder="1">
      <alignment/>
      <protection/>
    </xf>
    <xf numFmtId="174" fontId="4" fillId="0" borderId="70" xfId="19" applyNumberFormat="1" applyFont="1" applyBorder="1">
      <alignment/>
      <protection/>
    </xf>
    <xf numFmtId="0" fontId="4" fillId="2" borderId="1" xfId="19" applyFont="1" applyFill="1" applyBorder="1" applyAlignment="1">
      <alignment horizontal="center"/>
      <protection/>
    </xf>
    <xf numFmtId="0" fontId="4" fillId="2" borderId="2" xfId="19" applyFont="1" applyFill="1" applyBorder="1" applyAlignment="1">
      <alignment horizontal="center"/>
      <protection/>
    </xf>
    <xf numFmtId="0" fontId="4" fillId="2" borderId="3" xfId="19" applyFont="1" applyFill="1" applyBorder="1" applyAlignment="1">
      <alignment horizontal="center"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 applyAlignment="1">
      <alignment horizontal="center"/>
      <protection/>
    </xf>
    <xf numFmtId="0" fontId="6" fillId="6" borderId="1" xfId="19" applyFont="1" applyFill="1" applyBorder="1" applyAlignment="1">
      <alignment horizontal="center"/>
      <protection/>
    </xf>
    <xf numFmtId="0" fontId="6" fillId="6" borderId="3" xfId="19" applyFont="1" applyFill="1" applyBorder="1" applyAlignment="1">
      <alignment horizontal="center"/>
      <protection/>
    </xf>
    <xf numFmtId="0" fontId="0" fillId="3" borderId="1" xfId="19" applyFont="1" applyFill="1" applyBorder="1" applyAlignment="1">
      <alignment horizontal="center"/>
      <protection/>
    </xf>
    <xf numFmtId="0" fontId="0" fillId="3" borderId="2" xfId="19" applyFont="1" applyFill="1" applyBorder="1" applyAlignment="1">
      <alignment horizontal="center"/>
      <protection/>
    </xf>
    <xf numFmtId="0" fontId="0" fillId="3" borderId="3" xfId="19" applyFont="1" applyFill="1" applyBorder="1" applyAlignment="1">
      <alignment horizontal="center"/>
      <protection/>
    </xf>
    <xf numFmtId="0" fontId="4" fillId="5" borderId="71" xfId="19" applyFont="1" applyFill="1" applyBorder="1" applyAlignment="1" applyProtection="1">
      <alignment horizontal="center"/>
      <protection/>
    </xf>
    <xf numFmtId="0" fontId="4" fillId="5" borderId="72" xfId="19" applyFont="1" applyFill="1" applyBorder="1" applyAlignment="1" applyProtection="1">
      <alignment horizontal="center"/>
      <protection/>
    </xf>
    <xf numFmtId="0" fontId="4" fillId="5" borderId="73" xfId="19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Winter 1999 SWF" xfId="19"/>
    <cellStyle name="Percent" xfId="20"/>
  </cellStyles>
  <dxfs count="5">
    <dxf>
      <font>
        <b/>
        <i val="0"/>
        <color rgb="FF008000"/>
      </font>
      <fill>
        <patternFill>
          <bgColor rgb="FFFFFFCC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008000"/>
      </font>
      <fill>
        <patternFill>
          <bgColor rgb="FFCCFFCC"/>
        </patternFill>
      </fill>
      <border/>
    </dxf>
    <dxf>
      <font>
        <b/>
        <i val="0"/>
        <color rgb="FF008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workbookViewId="0" topLeftCell="A1">
      <selection activeCell="S13" sqref="S13"/>
    </sheetView>
  </sheetViews>
  <sheetFormatPr defaultColWidth="9.33203125" defaultRowHeight="12.75"/>
  <cols>
    <col min="1" max="1" width="14.33203125" style="0" customWidth="1"/>
    <col min="5" max="5" width="10.83203125" style="0" bestFit="1" customWidth="1"/>
    <col min="8" max="8" width="12.33203125" style="0" customWidth="1"/>
    <col min="12" max="12" width="10" style="0" customWidth="1"/>
  </cols>
  <sheetData>
    <row r="1" spans="1:19" ht="18.75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  <c r="N1" s="1"/>
      <c r="O1" s="1"/>
      <c r="P1" s="170" t="s">
        <v>94</v>
      </c>
      <c r="Q1" s="171"/>
      <c r="R1" s="171"/>
      <c r="S1" s="172"/>
    </row>
    <row r="2" spans="1:19" ht="18.75">
      <c r="A2" s="2"/>
      <c r="B2" s="3"/>
      <c r="C2" s="3"/>
      <c r="D2" s="4" t="s">
        <v>1</v>
      </c>
      <c r="E2" s="5">
        <v>39330</v>
      </c>
      <c r="F2" s="3"/>
      <c r="G2" s="4" t="s">
        <v>2</v>
      </c>
      <c r="H2" s="5">
        <v>39427</v>
      </c>
      <c r="I2" s="3"/>
      <c r="J2" s="3"/>
      <c r="K2" s="3"/>
      <c r="L2" s="3"/>
      <c r="M2" s="6"/>
      <c r="N2" s="1"/>
      <c r="O2" s="1"/>
      <c r="P2" s="168" t="s">
        <v>3</v>
      </c>
      <c r="Q2" s="169"/>
      <c r="R2" s="168" t="s">
        <v>4</v>
      </c>
      <c r="S2" s="169"/>
    </row>
    <row r="3" spans="1:19" ht="12.75">
      <c r="A3" s="7" t="s">
        <v>5</v>
      </c>
      <c r="B3" s="8"/>
      <c r="C3" s="9"/>
      <c r="D3" s="173" t="s">
        <v>6</v>
      </c>
      <c r="E3" s="174"/>
      <c r="F3" s="175"/>
      <c r="G3" s="173" t="s">
        <v>7</v>
      </c>
      <c r="H3" s="174"/>
      <c r="I3" s="174"/>
      <c r="J3" s="175"/>
      <c r="K3" s="173" t="s">
        <v>76</v>
      </c>
      <c r="L3" s="175"/>
      <c r="M3" s="10"/>
      <c r="N3" s="1"/>
      <c r="O3" s="1"/>
      <c r="P3" s="11" t="s">
        <v>10</v>
      </c>
      <c r="Q3" s="12">
        <v>0.85</v>
      </c>
      <c r="R3" s="13" t="s">
        <v>16</v>
      </c>
      <c r="S3" s="12">
        <v>0.015</v>
      </c>
    </row>
    <row r="4" spans="1:19" ht="12.75">
      <c r="A4" s="14">
        <f ca="1">NOW()</f>
        <v>39401.71245196759</v>
      </c>
      <c r="B4" s="15"/>
      <c r="C4" s="16"/>
      <c r="D4" s="16"/>
      <c r="E4" s="17"/>
      <c r="F4" s="17"/>
      <c r="G4" s="18"/>
      <c r="H4" s="19"/>
      <c r="I4" s="19"/>
      <c r="J4" s="19"/>
      <c r="K4" s="18"/>
      <c r="L4" s="17"/>
      <c r="M4" s="20"/>
      <c r="N4" s="1"/>
      <c r="O4" s="1"/>
      <c r="P4" s="11" t="s">
        <v>24</v>
      </c>
      <c r="Q4" s="12">
        <v>0.6</v>
      </c>
      <c r="R4" s="13" t="s">
        <v>11</v>
      </c>
      <c r="S4" s="12">
        <v>0.03</v>
      </c>
    </row>
    <row r="5" spans="1:19" ht="12.75">
      <c r="A5" s="21">
        <v>39230</v>
      </c>
      <c r="B5" s="22" t="s">
        <v>12</v>
      </c>
      <c r="C5" s="23" t="s">
        <v>13</v>
      </c>
      <c r="D5" s="16"/>
      <c r="E5" s="16"/>
      <c r="F5" s="16"/>
      <c r="G5" s="16"/>
      <c r="H5" s="16"/>
      <c r="I5" s="16"/>
      <c r="J5" s="16"/>
      <c r="K5" s="16"/>
      <c r="L5" s="24" t="s">
        <v>14</v>
      </c>
      <c r="M5" s="20"/>
      <c r="P5" s="11" t="s">
        <v>8</v>
      </c>
      <c r="Q5" s="12">
        <v>1.1</v>
      </c>
      <c r="R5" s="13" t="s">
        <v>63</v>
      </c>
      <c r="S5" s="12">
        <v>0.0092</v>
      </c>
    </row>
    <row r="6" spans="1:19" ht="12.75">
      <c r="A6" s="25" t="s">
        <v>17</v>
      </c>
      <c r="B6" s="22" t="s">
        <v>18</v>
      </c>
      <c r="C6" s="23" t="s">
        <v>19</v>
      </c>
      <c r="D6" s="26"/>
      <c r="E6" s="26"/>
      <c r="F6" s="23" t="s">
        <v>20</v>
      </c>
      <c r="G6" s="23" t="s">
        <v>21</v>
      </c>
      <c r="H6" s="26"/>
      <c r="I6" s="26"/>
      <c r="J6" s="23" t="s">
        <v>20</v>
      </c>
      <c r="K6" s="23" t="s">
        <v>22</v>
      </c>
      <c r="L6" s="23" t="s">
        <v>22</v>
      </c>
      <c r="M6" s="27" t="s">
        <v>23</v>
      </c>
      <c r="P6" s="11" t="s">
        <v>15</v>
      </c>
      <c r="Q6" s="12">
        <v>0.45</v>
      </c>
      <c r="R6" s="13" t="s">
        <v>95</v>
      </c>
      <c r="S6" s="158">
        <v>0.0275</v>
      </c>
    </row>
    <row r="7" spans="1:19" ht="12.75">
      <c r="A7" s="28" t="s">
        <v>26</v>
      </c>
      <c r="B7" s="29" t="s">
        <v>22</v>
      </c>
      <c r="C7" s="30" t="s">
        <v>22</v>
      </c>
      <c r="D7" s="30" t="s">
        <v>27</v>
      </c>
      <c r="E7" s="30" t="s">
        <v>28</v>
      </c>
      <c r="F7" s="30" t="s">
        <v>22</v>
      </c>
      <c r="G7" s="30" t="s">
        <v>29</v>
      </c>
      <c r="H7" s="30" t="s">
        <v>27</v>
      </c>
      <c r="I7" s="30" t="s">
        <v>28</v>
      </c>
      <c r="J7" s="30" t="s">
        <v>22</v>
      </c>
      <c r="K7" s="30" t="s">
        <v>30</v>
      </c>
      <c r="L7" s="30" t="s">
        <v>31</v>
      </c>
      <c r="M7" s="31" t="s">
        <v>22</v>
      </c>
      <c r="P7" s="11" t="s">
        <v>32</v>
      </c>
      <c r="Q7" s="12">
        <v>0.35</v>
      </c>
      <c r="R7" s="13" t="s">
        <v>96</v>
      </c>
      <c r="S7" s="158" t="s">
        <v>14</v>
      </c>
    </row>
    <row r="8" spans="1:19" ht="12.75">
      <c r="A8" s="32" t="s">
        <v>33</v>
      </c>
      <c r="B8" s="33">
        <v>2</v>
      </c>
      <c r="C8" s="34"/>
      <c r="D8" s="35" t="s">
        <v>8</v>
      </c>
      <c r="E8" s="36">
        <f aca="true" t="shared" si="0" ref="E8:E27">VLOOKUP(D8,$P$3:$Q$14,2)</f>
        <v>1.1</v>
      </c>
      <c r="F8" s="36">
        <f>IF(E8=" "," ",(B8+C8)*E8)</f>
        <v>2.2</v>
      </c>
      <c r="G8" s="37">
        <v>40</v>
      </c>
      <c r="H8" s="35" t="s">
        <v>11</v>
      </c>
      <c r="I8" s="38">
        <f aca="true" t="shared" si="1" ref="I8:I27">IF(H8&lt;&gt;" ",VLOOKUP(H8,$R$3:$S$14,2)," ")</f>
        <v>0.03</v>
      </c>
      <c r="J8" s="36">
        <f>IF(I8=" "," ",IF((B8+C8)=0,ROUND(G8*I8,2),ROUND((B8+C8)*G8*I8,2)))</f>
        <v>2.4</v>
      </c>
      <c r="K8" s="34"/>
      <c r="L8" s="34"/>
      <c r="M8" s="39">
        <f>IF((B8+F8+J8+K8+L8)&gt;0,B8+F8+J8+K8+L8," ")</f>
        <v>6.6</v>
      </c>
      <c r="P8" s="11" t="s">
        <v>64</v>
      </c>
      <c r="Q8" s="12">
        <v>0.85</v>
      </c>
      <c r="R8" s="13" t="s">
        <v>97</v>
      </c>
      <c r="S8" s="158"/>
    </row>
    <row r="9" spans="1:19" ht="12.75">
      <c r="A9" s="32" t="s">
        <v>33</v>
      </c>
      <c r="B9" s="33">
        <v>2</v>
      </c>
      <c r="C9" s="34"/>
      <c r="D9" s="35" t="s">
        <v>15</v>
      </c>
      <c r="E9" s="36">
        <f t="shared" si="0"/>
        <v>0.45</v>
      </c>
      <c r="F9" s="36">
        <f>IF(E9=" "," ",(B9+C9)*E9)</f>
        <v>0.9</v>
      </c>
      <c r="G9" s="40">
        <v>40</v>
      </c>
      <c r="H9" s="35" t="s">
        <v>11</v>
      </c>
      <c r="I9" s="38">
        <f t="shared" si="1"/>
        <v>0.03</v>
      </c>
      <c r="J9" s="36">
        <f>IF(I9=" "," ",IF((B9+C9)=0,ROUND(G9*I9,2),ROUND((B9+C9)*G9*I9,2)))</f>
        <v>2.4</v>
      </c>
      <c r="K9" s="34"/>
      <c r="L9" s="34"/>
      <c r="M9" s="39">
        <f>IF((B9+F9+J9+K9+L9)&gt;0,B9+F9+J9+K9+L9," ")</f>
        <v>5.3</v>
      </c>
      <c r="P9" s="11" t="s">
        <v>65</v>
      </c>
      <c r="Q9" s="12">
        <v>0.6</v>
      </c>
      <c r="R9" s="13" t="s">
        <v>98</v>
      </c>
      <c r="S9" s="158"/>
    </row>
    <row r="10" spans="1:19" ht="12.75">
      <c r="A10" s="32" t="s">
        <v>34</v>
      </c>
      <c r="B10" s="33">
        <v>4</v>
      </c>
      <c r="C10" s="34"/>
      <c r="D10" s="35" t="s">
        <v>10</v>
      </c>
      <c r="E10" s="36">
        <f t="shared" si="0"/>
        <v>0.85</v>
      </c>
      <c r="F10" s="36">
        <f>IF(E10=" "," ",(B10+C10)*E10)</f>
        <v>3.4</v>
      </c>
      <c r="G10" s="40">
        <v>40</v>
      </c>
      <c r="H10" s="35" t="s">
        <v>11</v>
      </c>
      <c r="I10" s="38">
        <f t="shared" si="1"/>
        <v>0.03</v>
      </c>
      <c r="J10" s="36">
        <f>IF(I10=" "," ",IF((B10+C10)=0,ROUND(G10*I10,2),ROUND((B10+C10)*G10*I10,2)))</f>
        <v>4.8</v>
      </c>
      <c r="K10" s="34"/>
      <c r="L10" s="34"/>
      <c r="M10" s="39">
        <f>IF((B10+F10+J10+K10+L10)&gt;0,B10+F10+J10+K10+L10," ")</f>
        <v>12.2</v>
      </c>
      <c r="P10" s="11" t="s">
        <v>66</v>
      </c>
      <c r="Q10" s="12">
        <v>0.45</v>
      </c>
      <c r="R10" s="13" t="s">
        <v>99</v>
      </c>
      <c r="S10" s="158"/>
    </row>
    <row r="11" spans="1:19" ht="12.75">
      <c r="A11" s="32" t="s">
        <v>34</v>
      </c>
      <c r="B11" s="41">
        <v>4</v>
      </c>
      <c r="C11" s="42"/>
      <c r="D11" s="35" t="s">
        <v>32</v>
      </c>
      <c r="E11" s="36">
        <f t="shared" si="0"/>
        <v>0.35</v>
      </c>
      <c r="F11" s="36">
        <f>IF(E11=" "," ",(B11+C11)*E11)</f>
        <v>1.4</v>
      </c>
      <c r="G11" s="40">
        <v>40</v>
      </c>
      <c r="H11" s="35" t="s">
        <v>11</v>
      </c>
      <c r="I11" s="38">
        <f t="shared" si="1"/>
        <v>0.03</v>
      </c>
      <c r="J11" s="36">
        <f>IF(I11=" "," ",IF((B11+C11)=0,ROUND(G11*I11,2),ROUND((B11+C11)*G11*I11,2)))</f>
        <v>4.8</v>
      </c>
      <c r="K11" s="34"/>
      <c r="L11" s="34"/>
      <c r="M11" s="39">
        <f>IF((B11+F11+J11+K11+L11)&gt;0,B11+F11+J11+K11+L11," ")</f>
        <v>10.2</v>
      </c>
      <c r="P11" s="11" t="s">
        <v>67</v>
      </c>
      <c r="Q11" s="12">
        <v>0.85</v>
      </c>
      <c r="R11" s="13" t="s">
        <v>100</v>
      </c>
      <c r="S11" s="158"/>
    </row>
    <row r="12" spans="1:19" ht="12.75">
      <c r="A12" s="43" t="s">
        <v>35</v>
      </c>
      <c r="B12" s="41">
        <v>4</v>
      </c>
      <c r="C12" s="42"/>
      <c r="D12" s="35" t="s">
        <v>15</v>
      </c>
      <c r="E12" s="36">
        <f t="shared" si="0"/>
        <v>0.45</v>
      </c>
      <c r="F12" s="36">
        <f>IF(E12=" "," ",(B12+C12)*E12)</f>
        <v>1.8</v>
      </c>
      <c r="G12" s="40">
        <v>10</v>
      </c>
      <c r="H12" s="35" t="s">
        <v>95</v>
      </c>
      <c r="I12" s="38">
        <f t="shared" si="1"/>
        <v>0.0275</v>
      </c>
      <c r="J12" s="36">
        <f>IF(I12=" "," ",IF((B12+C12)=0,ROUND(G12*I12,2),ROUND((B12+C12)*G12*I12,2)))</f>
        <v>1.1</v>
      </c>
      <c r="K12" s="34"/>
      <c r="L12" s="34"/>
      <c r="M12" s="39">
        <f>IF((B12+F12+J12+K12+L12)&gt;0,B12+F12+J12+K12+L12," ")</f>
        <v>6.9</v>
      </c>
      <c r="P12" s="11" t="s">
        <v>68</v>
      </c>
      <c r="Q12" s="12">
        <v>0.6</v>
      </c>
      <c r="R12" s="13" t="s">
        <v>101</v>
      </c>
      <c r="S12" s="158"/>
    </row>
    <row r="13" spans="1:19" ht="12.75">
      <c r="A13" s="43"/>
      <c r="B13" s="41"/>
      <c r="C13" s="42"/>
      <c r="D13" s="35" t="s">
        <v>9</v>
      </c>
      <c r="E13" s="36">
        <f t="shared" si="0"/>
        <v>0</v>
      </c>
      <c r="F13" s="36">
        <f aca="true" t="shared" si="2" ref="F13:F22">IF(E13=" "," ",(B13+C13)*E13)</f>
        <v>0</v>
      </c>
      <c r="G13" s="40"/>
      <c r="H13" s="35" t="s">
        <v>9</v>
      </c>
      <c r="I13" s="38">
        <f t="shared" si="1"/>
        <v>0</v>
      </c>
      <c r="J13" s="36">
        <f aca="true" t="shared" si="3" ref="J13:J22">IF(I13=" "," ",IF((B13+C13)=0,ROUND(G13*I13,2),ROUND((B13+C13)*G13*I13,2)))</f>
        <v>0</v>
      </c>
      <c r="K13" s="34"/>
      <c r="L13" s="34"/>
      <c r="M13" s="39" t="str">
        <f aca="true" t="shared" si="4" ref="M13:M22">IF((B13+F13+J13+K13+L13)&gt;0,B13+F13+J13+K13+L13," ")</f>
        <v> </v>
      </c>
      <c r="P13" s="11" t="s">
        <v>69</v>
      </c>
      <c r="Q13" s="12">
        <v>0.35</v>
      </c>
      <c r="R13" s="13" t="s">
        <v>102</v>
      </c>
      <c r="S13" s="158"/>
    </row>
    <row r="14" spans="1:19" ht="12.75">
      <c r="A14" s="43"/>
      <c r="B14" s="41"/>
      <c r="C14" s="42"/>
      <c r="D14" s="35" t="s">
        <v>9</v>
      </c>
      <c r="E14" s="36">
        <f t="shared" si="0"/>
        <v>0</v>
      </c>
      <c r="F14" s="36">
        <f t="shared" si="2"/>
        <v>0</v>
      </c>
      <c r="G14" s="40"/>
      <c r="H14" s="35" t="s">
        <v>9</v>
      </c>
      <c r="I14" s="38">
        <f t="shared" si="1"/>
        <v>0</v>
      </c>
      <c r="J14" s="36">
        <f t="shared" si="3"/>
        <v>0</v>
      </c>
      <c r="K14" s="34"/>
      <c r="L14" s="34"/>
      <c r="M14" s="39" t="str">
        <f t="shared" si="4"/>
        <v> </v>
      </c>
      <c r="P14" s="11" t="s">
        <v>9</v>
      </c>
      <c r="Q14" s="12">
        <v>0</v>
      </c>
      <c r="R14" s="13" t="s">
        <v>9</v>
      </c>
      <c r="S14" s="12">
        <v>0</v>
      </c>
    </row>
    <row r="15" spans="1:13" ht="12.75">
      <c r="A15" s="43"/>
      <c r="B15" s="41"/>
      <c r="C15" s="42"/>
      <c r="D15" s="35" t="s">
        <v>9</v>
      </c>
      <c r="E15" s="36">
        <f t="shared" si="0"/>
        <v>0</v>
      </c>
      <c r="F15" s="36">
        <f t="shared" si="2"/>
        <v>0</v>
      </c>
      <c r="G15" s="40"/>
      <c r="H15" s="35" t="s">
        <v>9</v>
      </c>
      <c r="I15" s="38">
        <f t="shared" si="1"/>
        <v>0</v>
      </c>
      <c r="J15" s="36">
        <f t="shared" si="3"/>
        <v>0</v>
      </c>
      <c r="K15" s="34"/>
      <c r="L15" s="34"/>
      <c r="M15" s="39" t="str">
        <f t="shared" si="4"/>
        <v> </v>
      </c>
    </row>
    <row r="16" spans="1:13" ht="12.75">
      <c r="A16" s="43"/>
      <c r="B16" s="41"/>
      <c r="C16" s="42"/>
      <c r="D16" s="35" t="s">
        <v>9</v>
      </c>
      <c r="E16" s="36">
        <f t="shared" si="0"/>
        <v>0</v>
      </c>
      <c r="F16" s="36">
        <f t="shared" si="2"/>
        <v>0</v>
      </c>
      <c r="G16" s="40"/>
      <c r="H16" s="35" t="s">
        <v>9</v>
      </c>
      <c r="I16" s="38">
        <f t="shared" si="1"/>
        <v>0</v>
      </c>
      <c r="J16" s="36">
        <f t="shared" si="3"/>
        <v>0</v>
      </c>
      <c r="K16" s="34"/>
      <c r="L16" s="34"/>
      <c r="M16" s="39" t="str">
        <f t="shared" si="4"/>
        <v> </v>
      </c>
    </row>
    <row r="17" spans="1:13" ht="12.75">
      <c r="A17" s="43"/>
      <c r="B17" s="41"/>
      <c r="C17" s="42"/>
      <c r="D17" s="35" t="s">
        <v>9</v>
      </c>
      <c r="E17" s="36">
        <f t="shared" si="0"/>
        <v>0</v>
      </c>
      <c r="F17" s="36">
        <f t="shared" si="2"/>
        <v>0</v>
      </c>
      <c r="G17" s="40"/>
      <c r="H17" s="35" t="s">
        <v>9</v>
      </c>
      <c r="I17" s="38">
        <f t="shared" si="1"/>
        <v>0</v>
      </c>
      <c r="J17" s="36">
        <f t="shared" si="3"/>
        <v>0</v>
      </c>
      <c r="K17" s="34"/>
      <c r="L17" s="34"/>
      <c r="M17" s="39" t="str">
        <f t="shared" si="4"/>
        <v> </v>
      </c>
    </row>
    <row r="18" spans="1:13" ht="12.75">
      <c r="A18" s="43"/>
      <c r="B18" s="41"/>
      <c r="C18" s="42"/>
      <c r="D18" s="35" t="s">
        <v>9</v>
      </c>
      <c r="E18" s="36">
        <f t="shared" si="0"/>
        <v>0</v>
      </c>
      <c r="F18" s="36">
        <f t="shared" si="2"/>
        <v>0</v>
      </c>
      <c r="G18" s="40"/>
      <c r="H18" s="35" t="s">
        <v>9</v>
      </c>
      <c r="I18" s="38">
        <f t="shared" si="1"/>
        <v>0</v>
      </c>
      <c r="J18" s="36">
        <f t="shared" si="3"/>
        <v>0</v>
      </c>
      <c r="K18" s="34"/>
      <c r="L18" s="34"/>
      <c r="M18" s="39" t="str">
        <f t="shared" si="4"/>
        <v> </v>
      </c>
    </row>
    <row r="19" spans="1:13" ht="12.75">
      <c r="A19" s="43"/>
      <c r="B19" s="41"/>
      <c r="C19" s="42"/>
      <c r="D19" s="35" t="s">
        <v>9</v>
      </c>
      <c r="E19" s="36">
        <f t="shared" si="0"/>
        <v>0</v>
      </c>
      <c r="F19" s="36">
        <f t="shared" si="2"/>
        <v>0</v>
      </c>
      <c r="G19" s="40"/>
      <c r="H19" s="35" t="s">
        <v>9</v>
      </c>
      <c r="I19" s="38">
        <f t="shared" si="1"/>
        <v>0</v>
      </c>
      <c r="J19" s="36">
        <f t="shared" si="3"/>
        <v>0</v>
      </c>
      <c r="K19" s="34"/>
      <c r="L19" s="34"/>
      <c r="M19" s="39" t="str">
        <f t="shared" si="4"/>
        <v> </v>
      </c>
    </row>
    <row r="20" spans="1:13" ht="12.75">
      <c r="A20" s="43"/>
      <c r="B20" s="41"/>
      <c r="C20" s="42"/>
      <c r="D20" s="35" t="s">
        <v>9</v>
      </c>
      <c r="E20" s="36">
        <f t="shared" si="0"/>
        <v>0</v>
      </c>
      <c r="F20" s="36">
        <f t="shared" si="2"/>
        <v>0</v>
      </c>
      <c r="G20" s="40"/>
      <c r="H20" s="35" t="s">
        <v>9</v>
      </c>
      <c r="I20" s="38">
        <f t="shared" si="1"/>
        <v>0</v>
      </c>
      <c r="J20" s="36">
        <f t="shared" si="3"/>
        <v>0</v>
      </c>
      <c r="K20" s="34"/>
      <c r="L20" s="34"/>
      <c r="M20" s="39" t="str">
        <f t="shared" si="4"/>
        <v> </v>
      </c>
    </row>
    <row r="21" spans="1:13" ht="12.75">
      <c r="A21" s="43"/>
      <c r="B21" s="41"/>
      <c r="C21" s="42"/>
      <c r="D21" s="35" t="s">
        <v>9</v>
      </c>
      <c r="E21" s="36">
        <f t="shared" si="0"/>
        <v>0</v>
      </c>
      <c r="F21" s="36">
        <f t="shared" si="2"/>
        <v>0</v>
      </c>
      <c r="G21" s="40"/>
      <c r="H21" s="35" t="s">
        <v>9</v>
      </c>
      <c r="I21" s="38">
        <f t="shared" si="1"/>
        <v>0</v>
      </c>
      <c r="J21" s="36">
        <f t="shared" si="3"/>
        <v>0</v>
      </c>
      <c r="K21" s="34"/>
      <c r="L21" s="34"/>
      <c r="M21" s="39" t="str">
        <f t="shared" si="4"/>
        <v> </v>
      </c>
    </row>
    <row r="22" spans="1:13" ht="12.75">
      <c r="A22" s="43"/>
      <c r="B22" s="41"/>
      <c r="C22" s="42"/>
      <c r="D22" s="35" t="s">
        <v>9</v>
      </c>
      <c r="E22" s="36">
        <f t="shared" si="0"/>
        <v>0</v>
      </c>
      <c r="F22" s="36">
        <f t="shared" si="2"/>
        <v>0</v>
      </c>
      <c r="G22" s="40"/>
      <c r="H22" s="35" t="s">
        <v>9</v>
      </c>
      <c r="I22" s="38">
        <f t="shared" si="1"/>
        <v>0</v>
      </c>
      <c r="J22" s="36">
        <f t="shared" si="3"/>
        <v>0</v>
      </c>
      <c r="K22" s="34"/>
      <c r="L22" s="34"/>
      <c r="M22" s="39" t="str">
        <f t="shared" si="4"/>
        <v> </v>
      </c>
    </row>
    <row r="23" spans="1:13" ht="12.75">
      <c r="A23" s="43"/>
      <c r="B23" s="41"/>
      <c r="C23" s="42"/>
      <c r="D23" s="35" t="s">
        <v>9</v>
      </c>
      <c r="E23" s="36">
        <f t="shared" si="0"/>
        <v>0</v>
      </c>
      <c r="F23" s="36">
        <f>IF(E23=" "," ",(B23+C23)*E23)</f>
        <v>0</v>
      </c>
      <c r="G23" s="40"/>
      <c r="H23" s="35" t="s">
        <v>9</v>
      </c>
      <c r="I23" s="38">
        <f t="shared" si="1"/>
        <v>0</v>
      </c>
      <c r="J23" s="36">
        <f>IF(I23=" "," ",IF((B23+C23)=0,ROUND(G23*I23,2),ROUND((B23+C23)*G23*I23,2)))</f>
        <v>0</v>
      </c>
      <c r="K23" s="34"/>
      <c r="L23" s="34"/>
      <c r="M23" s="39" t="str">
        <f aca="true" t="shared" si="5" ref="M23:M28">IF((B23+F23+J23+K23+L23)&gt;0,B23+F23+J23+K23+L23," ")</f>
        <v> </v>
      </c>
    </row>
    <row r="24" spans="1:13" ht="12.75">
      <c r="A24" s="43"/>
      <c r="B24" s="41"/>
      <c r="C24" s="42"/>
      <c r="D24" s="35" t="s">
        <v>9</v>
      </c>
      <c r="E24" s="36">
        <f t="shared" si="0"/>
        <v>0</v>
      </c>
      <c r="F24" s="36">
        <f>IF(E24=" "," ",(B24+C24)*E24)</f>
        <v>0</v>
      </c>
      <c r="G24" s="40"/>
      <c r="H24" s="35" t="s">
        <v>9</v>
      </c>
      <c r="I24" s="38">
        <f t="shared" si="1"/>
        <v>0</v>
      </c>
      <c r="J24" s="36">
        <f>IF(I24=" "," ",IF((B24+C24)=0,ROUND(G24*I24,2),ROUND((B24+C24)*G24*I24,2)))</f>
        <v>0</v>
      </c>
      <c r="K24" s="34"/>
      <c r="L24" s="34"/>
      <c r="M24" s="39" t="str">
        <f t="shared" si="5"/>
        <v> </v>
      </c>
    </row>
    <row r="25" spans="1:13" ht="12.75">
      <c r="A25" s="43"/>
      <c r="B25" s="41"/>
      <c r="C25" s="40"/>
      <c r="D25" s="35" t="s">
        <v>9</v>
      </c>
      <c r="E25" s="36">
        <f t="shared" si="0"/>
        <v>0</v>
      </c>
      <c r="F25" s="36">
        <f>IF(E25=" "," ",(B25+C25)*E25)</f>
        <v>0</v>
      </c>
      <c r="G25" s="40"/>
      <c r="H25" s="35" t="s">
        <v>9</v>
      </c>
      <c r="I25" s="38">
        <f t="shared" si="1"/>
        <v>0</v>
      </c>
      <c r="J25" s="36">
        <f>IF(I25=" "," ",IF((B25+C25)=0,ROUND(G25*I25,2),ROUND((B25+C25)*G25*I25,2)))</f>
        <v>0</v>
      </c>
      <c r="K25" s="34"/>
      <c r="L25" s="34"/>
      <c r="M25" s="39" t="str">
        <f t="shared" si="5"/>
        <v> </v>
      </c>
    </row>
    <row r="26" spans="1:13" ht="12.75">
      <c r="A26" s="43"/>
      <c r="B26" s="41"/>
      <c r="C26" s="40"/>
      <c r="D26" s="35" t="s">
        <v>9</v>
      </c>
      <c r="E26" s="36">
        <f t="shared" si="0"/>
        <v>0</v>
      </c>
      <c r="F26" s="36">
        <f>IF(E26=" "," ",(B26+C26)*E26)</f>
        <v>0</v>
      </c>
      <c r="G26" s="40"/>
      <c r="H26" s="35" t="s">
        <v>9</v>
      </c>
      <c r="I26" s="38">
        <f t="shared" si="1"/>
        <v>0</v>
      </c>
      <c r="J26" s="36">
        <f>IF(I26=" "," ",IF((B26+C26)=0,ROUND(G26*I26,2),ROUND((B26+C26)*G26*I26,2)))</f>
        <v>0</v>
      </c>
      <c r="K26" s="34"/>
      <c r="L26" s="34"/>
      <c r="M26" s="39" t="str">
        <f t="shared" si="5"/>
        <v> </v>
      </c>
    </row>
    <row r="27" spans="1:13" ht="13.5" thickBot="1">
      <c r="A27" s="44"/>
      <c r="B27" s="45"/>
      <c r="C27" s="46"/>
      <c r="D27" s="35" t="s">
        <v>9</v>
      </c>
      <c r="E27" s="36">
        <f t="shared" si="0"/>
        <v>0</v>
      </c>
      <c r="F27" s="36">
        <f>IF(E27=" "," ",(B27+C27)*E27)</f>
        <v>0</v>
      </c>
      <c r="G27" s="46"/>
      <c r="H27" s="35" t="s">
        <v>9</v>
      </c>
      <c r="I27" s="38">
        <f t="shared" si="1"/>
        <v>0</v>
      </c>
      <c r="J27" s="36">
        <f>IF(I27=" "," ",IF((B27+C27)=0,ROUND(G27*I27,2),ROUND((B27+C27)*G27*I27,2)))</f>
        <v>0</v>
      </c>
      <c r="K27" s="34"/>
      <c r="L27" s="34"/>
      <c r="M27" s="47" t="str">
        <f t="shared" si="5"/>
        <v> </v>
      </c>
    </row>
    <row r="28" spans="1:13" ht="14.25" thickBot="1" thickTop="1">
      <c r="A28" s="48" t="s">
        <v>36</v>
      </c>
      <c r="B28" s="49"/>
      <c r="C28" s="50"/>
      <c r="D28" s="51"/>
      <c r="E28" s="52"/>
      <c r="F28" s="52"/>
      <c r="G28" s="51"/>
      <c r="H28" s="51"/>
      <c r="I28" s="53" t="s">
        <v>14</v>
      </c>
      <c r="J28" s="49"/>
      <c r="K28" s="54">
        <v>6</v>
      </c>
      <c r="L28" s="54"/>
      <c r="M28" s="54">
        <f t="shared" si="5"/>
        <v>6</v>
      </c>
    </row>
    <row r="29" spans="1:13" ht="13.5" thickTop="1">
      <c r="A29" s="55" t="s">
        <v>37</v>
      </c>
      <c r="B29" s="56">
        <f>SUM(B8:B27)</f>
        <v>16</v>
      </c>
      <c r="C29" s="56">
        <f>SUM(C8:C27)</f>
        <v>0</v>
      </c>
      <c r="D29" s="57"/>
      <c r="E29" s="57"/>
      <c r="F29" s="56">
        <f>SUM(F8:F27)</f>
        <v>9.700000000000001</v>
      </c>
      <c r="G29" s="58">
        <f>SUM(G8:G27)</f>
        <v>170</v>
      </c>
      <c r="H29" s="57"/>
      <c r="I29" s="59"/>
      <c r="J29" s="56">
        <f>SUM(J8:J27)</f>
        <v>15.499999999999998</v>
      </c>
      <c r="K29" s="56">
        <f>SUM(K8:K28)</f>
        <v>6</v>
      </c>
      <c r="L29" s="56">
        <f>SUM(L8:L28)</f>
        <v>0</v>
      </c>
      <c r="M29" s="161">
        <f>SUM(M8:M28)</f>
        <v>47.199999999999996</v>
      </c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60" t="s">
        <v>38</v>
      </c>
      <c r="B31" s="60"/>
      <c r="C31" s="60"/>
      <c r="D31" s="60"/>
      <c r="E31" s="61">
        <v>3</v>
      </c>
      <c r="F31" s="1"/>
      <c r="G31" s="1"/>
      <c r="H31" s="162" t="s">
        <v>39</v>
      </c>
      <c r="I31" s="163"/>
      <c r="J31" s="163"/>
      <c r="K31" s="163"/>
      <c r="L31" s="163"/>
      <c r="M31" s="164"/>
    </row>
    <row r="32" spans="1:19" ht="12.75">
      <c r="A32" s="62" t="s">
        <v>40</v>
      </c>
      <c r="B32" s="63"/>
      <c r="C32" s="63"/>
      <c r="D32" s="64"/>
      <c r="E32" s="65">
        <f>COUNTA(A8:A27)</f>
        <v>5</v>
      </c>
      <c r="F32" s="1"/>
      <c r="G32" s="1"/>
      <c r="H32" s="66" t="s">
        <v>41</v>
      </c>
      <c r="I32" s="67"/>
      <c r="J32" s="67"/>
      <c r="K32" s="67"/>
      <c r="L32" s="68"/>
      <c r="M32" s="69">
        <f>B29</f>
        <v>16</v>
      </c>
      <c r="Q32" s="1"/>
      <c r="R32" s="1"/>
      <c r="S32" s="1"/>
    </row>
    <row r="33" spans="1:19" ht="12.75">
      <c r="A33" s="70" t="s">
        <v>42</v>
      </c>
      <c r="B33" s="70"/>
      <c r="C33" s="70"/>
      <c r="D33" s="70"/>
      <c r="E33" s="61">
        <v>1</v>
      </c>
      <c r="F33" s="1"/>
      <c r="G33" s="1"/>
      <c r="H33" s="66" t="s">
        <v>43</v>
      </c>
      <c r="I33" s="67"/>
      <c r="J33" s="67"/>
      <c r="K33" s="67"/>
      <c r="L33" s="68"/>
      <c r="M33" s="69">
        <f>F29</f>
        <v>9.700000000000001</v>
      </c>
      <c r="Q33" s="1"/>
      <c r="R33" s="1"/>
      <c r="S33" s="1"/>
    </row>
    <row r="34" spans="1:13" ht="12.75">
      <c r="A34" s="1"/>
      <c r="B34" s="1"/>
      <c r="C34" s="1"/>
      <c r="D34" s="1"/>
      <c r="E34" s="1"/>
      <c r="F34" s="1"/>
      <c r="G34" s="1"/>
      <c r="H34" s="66" t="s">
        <v>44</v>
      </c>
      <c r="I34" s="67"/>
      <c r="J34" s="67"/>
      <c r="K34" s="67"/>
      <c r="L34" s="68"/>
      <c r="M34" s="69">
        <f>J29</f>
        <v>15.499999999999998</v>
      </c>
    </row>
    <row r="35" spans="1:14" ht="12.75">
      <c r="A35" s="144" t="str">
        <f>IF($M$37&gt;47,"N.B. - Hours in excess of 47 are not paid overtime, and","")</f>
        <v>N.B. - Hours in excess of 47 are not paid overtime, and</v>
      </c>
      <c r="B35" s="145"/>
      <c r="C35" s="145"/>
      <c r="D35" s="145"/>
      <c r="E35" s="146"/>
      <c r="H35" s="66" t="s">
        <v>45</v>
      </c>
      <c r="I35" s="67"/>
      <c r="J35" s="67"/>
      <c r="K35" s="67"/>
      <c r="L35" s="68"/>
      <c r="M35" s="69">
        <f>K29</f>
        <v>6</v>
      </c>
      <c r="N35" s="1"/>
    </row>
    <row r="36" spans="1:14" ht="12.75">
      <c r="A36" s="152" t="str">
        <f>IF($M$37&gt;47,"           are in violation of the Collective Agreement.","")</f>
        <v>           are in violation of the Collective Agreement.</v>
      </c>
      <c r="B36" s="151"/>
      <c r="C36" s="151"/>
      <c r="D36" s="151"/>
      <c r="E36" s="153"/>
      <c r="F36" s="150"/>
      <c r="G36" s="150"/>
      <c r="H36" s="66" t="s">
        <v>46</v>
      </c>
      <c r="I36" s="67"/>
      <c r="J36" s="67"/>
      <c r="K36" s="67"/>
      <c r="L36" s="68"/>
      <c r="M36" s="69">
        <f>L29</f>
        <v>0</v>
      </c>
      <c r="N36" s="1"/>
    </row>
    <row r="37" spans="1:14" ht="13.5" thickBot="1">
      <c r="A37" s="152" t="str">
        <f>IF($M$37&gt;47,"           For porbationary faculty, hours in excess of 44 are","")</f>
        <v>           For porbationary faculty, hours in excess of 44 are</v>
      </c>
      <c r="B37" s="151"/>
      <c r="C37" s="151"/>
      <c r="D37" s="151"/>
      <c r="E37" s="153"/>
      <c r="F37" s="150"/>
      <c r="G37" s="150"/>
      <c r="H37" s="154" t="s">
        <v>47</v>
      </c>
      <c r="I37" s="71"/>
      <c r="J37" s="71"/>
      <c r="K37" s="71"/>
      <c r="L37" s="72"/>
      <c r="M37" s="143">
        <f>SUM(M32:M36)</f>
        <v>47.2</v>
      </c>
      <c r="N37" s="1"/>
    </row>
    <row r="38" spans="1:14" ht="13.5" thickTop="1">
      <c r="A38" s="147" t="str">
        <f>IF($M$37&gt;47,"           in violation of theCollective Agreement.","")</f>
        <v>           in violation of theCollective Agreement.</v>
      </c>
      <c r="B38" s="148"/>
      <c r="C38" s="148"/>
      <c r="D38" s="148"/>
      <c r="E38" s="149"/>
      <c r="F38" s="150"/>
      <c r="G38" s="150"/>
      <c r="H38" s="73"/>
      <c r="I38" s="73"/>
      <c r="J38" s="73"/>
      <c r="K38" s="73"/>
      <c r="L38" s="73"/>
      <c r="M38" s="74"/>
      <c r="N38" s="1"/>
    </row>
    <row r="39" spans="6:14" ht="12.75">
      <c r="F39" s="150"/>
      <c r="G39" s="150"/>
      <c r="H39" s="162" t="s">
        <v>48</v>
      </c>
      <c r="I39" s="163"/>
      <c r="J39" s="163"/>
      <c r="K39" s="163"/>
      <c r="L39" s="163"/>
      <c r="M39" s="164"/>
      <c r="N39" s="1"/>
    </row>
    <row r="40" spans="8:14" ht="38.25" customHeight="1">
      <c r="H40" s="62"/>
      <c r="I40" s="63"/>
      <c r="J40" s="64"/>
      <c r="K40" s="75" t="s">
        <v>49</v>
      </c>
      <c r="L40" s="76" t="s">
        <v>50</v>
      </c>
      <c r="M40" s="76" t="s">
        <v>51</v>
      </c>
      <c r="N40" s="1"/>
    </row>
    <row r="41" spans="8:14" ht="12.75">
      <c r="H41" s="77" t="s">
        <v>52</v>
      </c>
      <c r="I41" s="77"/>
      <c r="J41" s="78"/>
      <c r="K41" s="79">
        <v>0</v>
      </c>
      <c r="L41" s="61">
        <v>0</v>
      </c>
      <c r="M41" s="61">
        <v>0</v>
      </c>
      <c r="N41" s="1"/>
    </row>
    <row r="42" spans="8:14" ht="12.75">
      <c r="H42" s="77" t="s">
        <v>53</v>
      </c>
      <c r="I42" s="80"/>
      <c r="J42" s="78"/>
      <c r="K42" s="121">
        <f>M32*M42</f>
        <v>224</v>
      </c>
      <c r="L42" s="122">
        <f>M42*5</f>
        <v>70</v>
      </c>
      <c r="M42" s="61">
        <v>14</v>
      </c>
      <c r="N42" s="1"/>
    </row>
    <row r="43" spans="1:14" ht="12.75">
      <c r="A43" s="155" t="s">
        <v>92</v>
      </c>
      <c r="B43" s="156"/>
      <c r="C43" s="156"/>
      <c r="D43" s="156"/>
      <c r="E43" s="157"/>
      <c r="H43" s="77" t="s">
        <v>53</v>
      </c>
      <c r="I43" s="80"/>
      <c r="J43" s="78"/>
      <c r="K43" s="81">
        <f>K41+K42</f>
        <v>224</v>
      </c>
      <c r="L43" s="65">
        <f>L41+L42</f>
        <v>70</v>
      </c>
      <c r="M43" s="65">
        <f>M41+M42</f>
        <v>14</v>
      </c>
      <c r="N43" s="1"/>
    </row>
    <row r="44" spans="8:14" ht="13.5" thickBot="1">
      <c r="H44" s="1"/>
      <c r="I44" s="1"/>
      <c r="J44" s="1"/>
      <c r="K44" s="1"/>
      <c r="L44" s="1"/>
      <c r="M44" s="1"/>
      <c r="N44" s="1"/>
    </row>
    <row r="45" spans="1:15" ht="15.75">
      <c r="A45" s="82" t="s">
        <v>54</v>
      </c>
      <c r="B45" s="83"/>
      <c r="C45" s="84"/>
      <c r="D45" s="85"/>
      <c r="E45" s="85"/>
      <c r="F45" s="85"/>
      <c r="G45" s="85"/>
      <c r="H45" s="86"/>
      <c r="I45" s="86"/>
      <c r="J45" s="86"/>
      <c r="K45" s="86"/>
      <c r="L45" s="86"/>
      <c r="M45" s="86"/>
      <c r="N45" s="86"/>
      <c r="O45" s="87"/>
    </row>
    <row r="46" spans="1:15" ht="12.75">
      <c r="A46" s="88" t="s">
        <v>93</v>
      </c>
      <c r="B46" s="89"/>
      <c r="C46" s="89"/>
      <c r="D46" s="89"/>
      <c r="E46" s="89"/>
      <c r="F46" s="89"/>
      <c r="G46" s="90"/>
      <c r="H46" s="90"/>
      <c r="I46" s="90"/>
      <c r="J46" s="118"/>
      <c r="K46" s="89"/>
      <c r="L46" s="89"/>
      <c r="M46" s="89"/>
      <c r="N46" s="90"/>
      <c r="O46" s="91"/>
    </row>
    <row r="47" spans="1:15" ht="12.75">
      <c r="A47" s="88" t="s">
        <v>103</v>
      </c>
      <c r="B47" s="92"/>
      <c r="C47" s="92"/>
      <c r="D47" s="93"/>
      <c r="E47" s="93"/>
      <c r="F47" s="93"/>
      <c r="G47" s="93"/>
      <c r="H47" s="90"/>
      <c r="I47" s="90"/>
      <c r="J47" s="90"/>
      <c r="K47" s="90"/>
      <c r="L47" s="90"/>
      <c r="M47" s="90"/>
      <c r="N47" s="90"/>
      <c r="O47" s="91"/>
    </row>
    <row r="48" spans="1:16" ht="12.75">
      <c r="A48" s="159" t="s">
        <v>106</v>
      </c>
      <c r="B48" s="89"/>
      <c r="C48" s="89"/>
      <c r="D48" s="89"/>
      <c r="E48" s="89"/>
      <c r="F48" s="89"/>
      <c r="G48" s="89"/>
      <c r="H48" s="90"/>
      <c r="I48" s="90"/>
      <c r="J48" s="90"/>
      <c r="K48" s="90"/>
      <c r="L48" s="90"/>
      <c r="M48" s="95"/>
      <c r="N48" s="90"/>
      <c r="O48" s="91"/>
      <c r="P48" s="1"/>
    </row>
    <row r="49" spans="1:16" ht="12.75">
      <c r="A49" s="88" t="s">
        <v>107</v>
      </c>
      <c r="B49" s="89"/>
      <c r="C49" s="89"/>
      <c r="D49" s="89"/>
      <c r="E49" s="89"/>
      <c r="F49" s="89"/>
      <c r="G49" s="89"/>
      <c r="H49" s="90"/>
      <c r="I49" s="90"/>
      <c r="J49" s="90"/>
      <c r="K49" s="90"/>
      <c r="L49" s="90"/>
      <c r="M49" s="95"/>
      <c r="N49" s="90"/>
      <c r="O49" s="91"/>
      <c r="P49" s="1"/>
    </row>
    <row r="50" spans="1:19" ht="12.75">
      <c r="A50" s="94" t="s">
        <v>104</v>
      </c>
      <c r="B50" s="160"/>
      <c r="C50" s="160"/>
      <c r="D50" s="160"/>
      <c r="E50" s="89"/>
      <c r="F50" s="89"/>
      <c r="G50" s="89"/>
      <c r="H50" s="90"/>
      <c r="I50" s="90"/>
      <c r="J50" s="90"/>
      <c r="K50" s="90"/>
      <c r="L50" s="90"/>
      <c r="M50" s="95"/>
      <c r="N50" s="90"/>
      <c r="O50" s="91"/>
      <c r="P50" s="1"/>
      <c r="Q50" s="1"/>
      <c r="R50" s="1"/>
      <c r="S50" s="1"/>
    </row>
    <row r="51" spans="1:19" ht="12.75">
      <c r="A51" s="88" t="s">
        <v>89</v>
      </c>
      <c r="B51" s="89"/>
      <c r="C51" s="89"/>
      <c r="D51" s="89"/>
      <c r="E51" s="89"/>
      <c r="F51" s="89"/>
      <c r="G51" s="89"/>
      <c r="H51" s="90"/>
      <c r="I51" s="90"/>
      <c r="J51" s="90"/>
      <c r="K51" s="90"/>
      <c r="L51" s="90"/>
      <c r="M51" s="95"/>
      <c r="N51" s="90"/>
      <c r="O51" s="91"/>
      <c r="P51" s="1"/>
      <c r="Q51" s="1"/>
      <c r="R51" s="1"/>
      <c r="S51" s="1"/>
    </row>
    <row r="52" spans="1:19" ht="12.75">
      <c r="A52" s="88" t="s">
        <v>90</v>
      </c>
      <c r="B52" s="89"/>
      <c r="C52" s="89"/>
      <c r="D52" s="89"/>
      <c r="E52" s="89"/>
      <c r="F52" s="89"/>
      <c r="G52" s="89"/>
      <c r="H52" s="90"/>
      <c r="I52" s="90"/>
      <c r="J52" s="90"/>
      <c r="K52" s="90"/>
      <c r="L52" s="90"/>
      <c r="M52" s="95"/>
      <c r="N52" s="90"/>
      <c r="O52" s="91"/>
      <c r="P52" s="1"/>
      <c r="Q52" s="1"/>
      <c r="R52" s="1"/>
      <c r="S52" s="1"/>
    </row>
    <row r="53" spans="1:19" ht="12.75">
      <c r="A53" s="88" t="s">
        <v>91</v>
      </c>
      <c r="B53" s="89"/>
      <c r="C53" s="89"/>
      <c r="D53" s="89"/>
      <c r="E53" s="89"/>
      <c r="F53" s="89"/>
      <c r="G53" s="89"/>
      <c r="H53" s="90"/>
      <c r="I53" s="90"/>
      <c r="J53" s="90"/>
      <c r="K53" s="90"/>
      <c r="L53" s="90"/>
      <c r="M53" s="95"/>
      <c r="N53" s="90"/>
      <c r="O53" s="91"/>
      <c r="P53" s="1"/>
      <c r="Q53" s="1"/>
      <c r="R53" s="1"/>
      <c r="S53" s="1"/>
    </row>
    <row r="54" spans="1:19" ht="12.75">
      <c r="A54" s="88" t="s">
        <v>87</v>
      </c>
      <c r="B54" s="89"/>
      <c r="C54" s="89"/>
      <c r="D54" s="89"/>
      <c r="E54" s="89"/>
      <c r="F54" s="89"/>
      <c r="G54" s="89"/>
      <c r="H54" s="90"/>
      <c r="I54" s="90"/>
      <c r="J54" s="90"/>
      <c r="K54" s="90"/>
      <c r="L54" s="90"/>
      <c r="M54" s="95"/>
      <c r="N54" s="90"/>
      <c r="O54" s="96"/>
      <c r="P54" s="1"/>
      <c r="Q54" s="1"/>
      <c r="R54" s="1"/>
      <c r="S54" s="1"/>
    </row>
    <row r="55" spans="1:19" ht="12.75">
      <c r="A55" s="94" t="s">
        <v>88</v>
      </c>
      <c r="B55" s="90"/>
      <c r="C55" s="90"/>
      <c r="D55" s="119"/>
      <c r="E55" s="119"/>
      <c r="F55" s="119"/>
      <c r="G55" s="120"/>
      <c r="H55" s="119"/>
      <c r="I55" s="119"/>
      <c r="J55" s="119"/>
      <c r="K55" s="90"/>
      <c r="L55" s="90"/>
      <c r="M55" s="95"/>
      <c r="N55" s="90"/>
      <c r="O55" s="96"/>
      <c r="P55" s="1"/>
      <c r="Q55" s="1"/>
      <c r="R55" s="1"/>
      <c r="S55" s="1"/>
    </row>
    <row r="56" spans="1:19" ht="12.75">
      <c r="A56" s="88" t="s">
        <v>55</v>
      </c>
      <c r="B56" s="89"/>
      <c r="C56" s="89"/>
      <c r="D56" s="89"/>
      <c r="E56" s="89"/>
      <c r="F56" s="89"/>
      <c r="G56" s="89"/>
      <c r="H56" s="88"/>
      <c r="I56" s="90"/>
      <c r="J56" s="90"/>
      <c r="K56" s="90"/>
      <c r="L56" s="90"/>
      <c r="M56" s="95"/>
      <c r="N56" s="90"/>
      <c r="O56" s="96"/>
      <c r="P56" s="1"/>
      <c r="Q56" s="1"/>
      <c r="R56" s="1"/>
      <c r="S56" s="1"/>
    </row>
    <row r="57" spans="1:19" ht="13.5" thickBot="1">
      <c r="A57" s="97" t="s">
        <v>56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9"/>
      <c r="N57" s="98"/>
      <c r="O57" s="100"/>
      <c r="P57" s="1"/>
      <c r="Q57" s="1"/>
      <c r="R57" s="1"/>
      <c r="S57" s="1"/>
    </row>
    <row r="58" spans="1:19" ht="13.5" thickBot="1">
      <c r="A58" s="101"/>
      <c r="B58" s="1"/>
      <c r="C58" s="1"/>
      <c r="D58" s="1"/>
      <c r="E58" s="1"/>
      <c r="F58" s="1"/>
      <c r="G58" s="1"/>
      <c r="H58" s="73"/>
      <c r="I58" s="73"/>
      <c r="J58" s="73"/>
      <c r="K58" s="73"/>
      <c r="L58" s="73"/>
      <c r="M58" s="74"/>
      <c r="N58" s="1"/>
      <c r="O58" s="1"/>
      <c r="P58" s="1"/>
      <c r="Q58" s="1"/>
      <c r="R58" s="1"/>
      <c r="S58" s="1"/>
    </row>
    <row r="59" spans="1:17" ht="12.75">
      <c r="A59" s="102" t="s">
        <v>57</v>
      </c>
      <c r="B59" s="103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29"/>
    </row>
    <row r="60" spans="1:17" ht="12.75">
      <c r="A60" s="106" t="s">
        <v>8</v>
      </c>
      <c r="B60" s="107" t="s">
        <v>77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30"/>
    </row>
    <row r="61" spans="1:17" ht="12.75">
      <c r="A61" s="106" t="s">
        <v>10</v>
      </c>
      <c r="B61" s="107" t="s">
        <v>75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30"/>
    </row>
    <row r="62" spans="1:17" ht="13.5">
      <c r="A62" s="106" t="s">
        <v>15</v>
      </c>
      <c r="B62" s="107" t="s">
        <v>58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30"/>
    </row>
    <row r="63" spans="1:17" ht="12.75">
      <c r="A63" s="110" t="s">
        <v>24</v>
      </c>
      <c r="B63" s="107" t="s">
        <v>74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30"/>
    </row>
    <row r="64" spans="1:17" ht="13.5">
      <c r="A64" s="106" t="s">
        <v>32</v>
      </c>
      <c r="B64" s="107" t="s">
        <v>59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30"/>
    </row>
    <row r="65" spans="1:17" ht="12.75">
      <c r="A65" s="123" t="s">
        <v>70</v>
      </c>
      <c r="B65" s="63" t="s">
        <v>71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131"/>
    </row>
    <row r="66" spans="1:17" ht="12.75">
      <c r="A66" s="125" t="s">
        <v>64</v>
      </c>
      <c r="B66" s="127" t="s">
        <v>79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32"/>
    </row>
    <row r="67" spans="1:17" ht="12.75">
      <c r="A67" s="125" t="s">
        <v>65</v>
      </c>
      <c r="B67" s="127" t="s">
        <v>80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32"/>
    </row>
    <row r="68" spans="1:17" ht="12.75">
      <c r="A68" s="125" t="s">
        <v>66</v>
      </c>
      <c r="B68" s="127" t="s">
        <v>81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32"/>
    </row>
    <row r="69" spans="1:17" ht="12.75">
      <c r="A69" s="123" t="s">
        <v>73</v>
      </c>
      <c r="B69" s="63" t="s">
        <v>72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133"/>
    </row>
    <row r="70" spans="1:17" ht="12.75">
      <c r="A70" s="124" t="s">
        <v>67</v>
      </c>
      <c r="B70" s="127" t="s">
        <v>82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32"/>
    </row>
    <row r="71" spans="1:17" ht="12.75">
      <c r="A71" s="124" t="s">
        <v>68</v>
      </c>
      <c r="B71" s="127" t="s">
        <v>83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32"/>
    </row>
    <row r="72" spans="1:17" ht="13.5" thickBot="1">
      <c r="A72" s="125" t="s">
        <v>69</v>
      </c>
      <c r="B72" s="136" t="s">
        <v>84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5"/>
    </row>
    <row r="73" spans="1:19" ht="13.5" thickBot="1">
      <c r="A73" s="11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</row>
    <row r="74" spans="1:19" ht="12.75">
      <c r="A74" s="114" t="s">
        <v>60</v>
      </c>
      <c r="B74" s="115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5"/>
      <c r="R74" s="1"/>
      <c r="S74" s="1"/>
    </row>
    <row r="75" spans="1:19" ht="12.75">
      <c r="A75" s="116" t="s">
        <v>11</v>
      </c>
      <c r="B75" s="108" t="s">
        <v>61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9"/>
      <c r="R75" s="1"/>
      <c r="S75" s="1"/>
    </row>
    <row r="76" spans="1:19" ht="12.75">
      <c r="A76" s="116" t="s">
        <v>16</v>
      </c>
      <c r="B76" s="108" t="s">
        <v>62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9"/>
      <c r="R76" s="1"/>
      <c r="S76" s="1"/>
    </row>
    <row r="77" spans="1:19" ht="12.75">
      <c r="A77" s="116" t="s">
        <v>63</v>
      </c>
      <c r="B77" s="108" t="s">
        <v>78</v>
      </c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9"/>
      <c r="R77" s="1"/>
      <c r="S77" s="1"/>
    </row>
    <row r="78" spans="1:19" ht="13.5" thickBot="1">
      <c r="A78" s="117" t="s">
        <v>25</v>
      </c>
      <c r="B78" s="111" t="s">
        <v>105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2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7" ht="12.75">
      <c r="A80" s="137" t="s">
        <v>85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9"/>
    </row>
    <row r="81" spans="1:17" ht="12.75">
      <c r="A81" s="140" t="s">
        <v>86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2"/>
    </row>
  </sheetData>
  <sheetProtection password="CD82" sheet="1" objects="1" scenarios="1"/>
  <mergeCells count="9">
    <mergeCell ref="H31:M31"/>
    <mergeCell ref="H39:M39"/>
    <mergeCell ref="A1:M1"/>
    <mergeCell ref="P2:Q2"/>
    <mergeCell ref="P1:S1"/>
    <mergeCell ref="R2:S2"/>
    <mergeCell ref="D3:F3"/>
    <mergeCell ref="G3:J3"/>
    <mergeCell ref="K3:L3"/>
  </mergeCells>
  <conditionalFormatting sqref="M37">
    <cfRule type="cellIs" priority="1" dxfId="0" operator="lessThanOrEqual" stopIfTrue="1">
      <formula>47</formula>
    </cfRule>
    <cfRule type="cellIs" priority="2" dxfId="1" operator="greaterThan" stopIfTrue="1">
      <formula>47</formula>
    </cfRule>
  </conditionalFormatting>
  <conditionalFormatting sqref="M29">
    <cfRule type="cellIs" priority="3" dxfId="0" operator="greaterThan" stopIfTrue="1">
      <formula>44</formula>
    </cfRule>
    <cfRule type="cellIs" priority="4" dxfId="2" operator="lessThanOrEqual" stopIfTrue="1">
      <formula>44</formula>
    </cfRule>
  </conditionalFormatting>
  <conditionalFormatting sqref="E31">
    <cfRule type="cellIs" priority="5" dxfId="3" operator="lessThanOrEqual" stopIfTrue="1">
      <formula>4</formula>
    </cfRule>
    <cfRule type="cellIs" priority="6" dxfId="1" operator="greaterThan" stopIfTrue="1">
      <formula>4</formula>
    </cfRule>
  </conditionalFormatting>
  <conditionalFormatting sqref="M32">
    <cfRule type="cellIs" priority="7" dxfId="4" operator="lessThanOrEqual" stopIfTrue="1">
      <formula>18</formula>
    </cfRule>
    <cfRule type="cellIs" priority="8" dxfId="1" operator="greaterThan" stopIfTrue="1">
      <formula>18</formula>
    </cfRule>
  </conditionalFormatting>
  <conditionalFormatting sqref="E32">
    <cfRule type="cellIs" priority="9" dxfId="4" operator="lessThanOrEqual" stopIfTrue="1">
      <formula>6</formula>
    </cfRule>
    <cfRule type="cellIs" priority="10" dxfId="1" operator="greaterThan" stopIfTrue="1">
      <formula>6</formula>
    </cfRule>
  </conditionalFormatting>
  <dataValidations count="2">
    <dataValidation type="list" allowBlank="1" showInputMessage="1" showErrorMessage="1" sqref="D8:D27">
      <formula1>$P$3:$P$14</formula1>
    </dataValidation>
    <dataValidation type="list" allowBlank="1" showInputMessage="1" showErrorMessage="1" sqref="H8:H27">
      <formula1>$R$3:$R$14</formula1>
    </dataValidation>
  </dataValidations>
  <printOptions/>
  <pageMargins left="0.75" right="0.75" top="1" bottom="1" header="0.5" footer="0.5"/>
  <pageSetup horizontalDpi="600" verticalDpi="600" orientation="portrait" r:id="rId3"/>
  <ignoredErrors>
    <ignoredError sqref="K2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Ellul</dc:creator>
  <cp:keywords/>
  <dc:description/>
  <cp:lastModifiedBy>A Ellul</cp:lastModifiedBy>
  <dcterms:created xsi:type="dcterms:W3CDTF">2006-09-23T13:29:07Z</dcterms:created>
  <dcterms:modified xsi:type="dcterms:W3CDTF">2007-11-15T22:15:36Z</dcterms:modified>
  <cp:category/>
  <cp:version/>
  <cp:contentType/>
  <cp:contentStatus/>
</cp:coreProperties>
</file>