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D:\Union\Starting Salary Step\"/>
    </mc:Choice>
  </mc:AlternateContent>
  <xr:revisionPtr revIDLastSave="0" documentId="8_{F578730E-F18C-4F83-99CC-6CECD128442F}" xr6:coauthVersionLast="47" xr6:coauthVersionMax="47" xr10:uidLastSave="{00000000-0000-0000-0000-000000000000}"/>
  <bookViews>
    <workbookView xWindow="-120" yWindow="-120" windowWidth="29040" windowHeight="15720" xr2:uid="{00000000-000D-0000-FFFF-FFFF00000000}"/>
  </bookViews>
  <sheets>
    <sheet name="Profs, Librarians, Counsellors" sheetId="1" r:id="rId1"/>
    <sheet name="Instructors" sheetId="2" r:id="rId2"/>
  </sheets>
  <definedNames>
    <definedName name="_xlnm.Print_Area" localSheetId="0">'Profs, Librarians, Counsellors'!$B$1:$L$46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8" i="2" l="1"/>
  <c r="K35" i="2"/>
  <c r="J35" i="2"/>
  <c r="D25" i="2"/>
  <c r="K23" i="2"/>
  <c r="K17" i="2"/>
  <c r="H16" i="2"/>
  <c r="H14" i="2"/>
  <c r="H12" i="2"/>
  <c r="H20" i="2" s="1"/>
  <c r="H10" i="2"/>
  <c r="D28" i="2" l="1"/>
  <c r="K17" i="1"/>
  <c r="K23" i="1"/>
  <c r="D30" i="2" l="1"/>
  <c r="H30" i="2" s="1"/>
  <c r="H28" i="2"/>
  <c r="K35" i="1"/>
  <c r="J35" i="1"/>
  <c r="D32" i="2" l="1"/>
  <c r="H32" i="2" s="1"/>
  <c r="H34" i="2" s="1"/>
  <c r="H36" i="2" s="1"/>
  <c r="H45" i="2" s="1"/>
  <c r="D28" i="1"/>
  <c r="D30" i="1" s="1"/>
  <c r="H30" i="1" s="1"/>
  <c r="H10" i="1"/>
  <c r="H12" i="1"/>
  <c r="H14" i="1"/>
  <c r="H16" i="1"/>
  <c r="H20" i="1" l="1"/>
  <c r="D32" i="1"/>
  <c r="H32" i="1" s="1"/>
  <c r="H28" i="1"/>
  <c r="H34" i="1" l="1"/>
  <c r="H36" i="1" s="1"/>
  <c r="H38" i="1" l="1"/>
  <c r="H4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PEARL</author>
  </authors>
  <commentList>
    <comment ref="B10" authorId="0" shapeId="0" xr:uid="{00000000-0006-0000-0000-000001000000}">
      <text>
        <r>
          <rPr>
            <b/>
            <sz val="9"/>
            <color indexed="81"/>
            <rFont val="Tahoma"/>
            <family val="2"/>
          </rPr>
          <t xml:space="preserve">NOTE: </t>
        </r>
        <r>
          <rPr>
            <sz val="9"/>
            <color indexed="81"/>
            <rFont val="Tahoma"/>
            <family val="2"/>
          </rPr>
          <t>college level diplomas and certificates</t>
        </r>
      </text>
    </comment>
    <comment ref="B12" authorId="0" shapeId="0" xr:uid="{00000000-0006-0000-0000-000002000000}">
      <text>
        <r>
          <rPr>
            <b/>
            <sz val="9"/>
            <color indexed="81"/>
            <rFont val="Tahoma"/>
            <family val="2"/>
          </rPr>
          <t>NOTE:</t>
        </r>
        <r>
          <rPr>
            <sz val="9"/>
            <color indexed="81"/>
            <rFont val="Tahoma"/>
            <family val="2"/>
          </rPr>
          <t xml:space="preserve">
Bachelors degrees
Masters degrees
PhD degrees</t>
        </r>
      </text>
    </comment>
    <comment ref="B18" authorId="0" shapeId="0" xr:uid="{00000000-0006-0000-0000-000003000000}">
      <text>
        <r>
          <rPr>
            <b/>
            <sz val="9"/>
            <color indexed="81"/>
            <rFont val="Tahoma"/>
            <family val="2"/>
          </rPr>
          <t>NOTE:</t>
        </r>
        <r>
          <rPr>
            <sz val="9"/>
            <color indexed="81"/>
            <rFont val="Tahoma"/>
            <family val="2"/>
          </rPr>
          <t xml:space="preserve">
Individual maximums must be respected; however, the sum of different categories is 7 years. For example, 1  year from CAAT + 6 years from University. All education must be relevant and not duplicate in content.</t>
        </r>
      </text>
    </comment>
    <comment ref="B23" authorId="0" shapeId="0" xr:uid="{00000000-0006-0000-0000-000004000000}">
      <text>
        <r>
          <rPr>
            <b/>
            <sz val="9"/>
            <color indexed="81"/>
            <rFont val="Tahoma"/>
            <family val="2"/>
          </rPr>
          <t>NOTE:</t>
        </r>
        <r>
          <rPr>
            <sz val="9"/>
            <color indexed="81"/>
            <rFont val="Tahoma"/>
            <family val="2"/>
          </rPr>
          <t xml:space="preserve">
Relevant experience includes all related industry experience as well as teaching and leadership experience. Experience is counted based on years of full-time work. In general, non-full-time is counted as a percent of full-time work, although experience is best evaluated on a case by case scenario.
Please also note that overlapping years of experience and education cannot be double counted if they are related (if you need one to complete the other, such as an internship as a part of a degree cannot be double counted as both education and experience). However, two mutually exclusive experiences (such as having a job that is not a requirement for your education) may be counted separately in their respective categories.</t>
        </r>
      </text>
    </comment>
    <comment ref="B41" authorId="0" shapeId="0" xr:uid="{00000000-0006-0000-0000-000005000000}">
      <text>
        <r>
          <rPr>
            <b/>
            <sz val="9"/>
            <color indexed="81"/>
            <rFont val="Tahoma"/>
            <family val="2"/>
          </rPr>
          <t>NOTE:</t>
        </r>
        <r>
          <rPr>
            <sz val="9"/>
            <color indexed="81"/>
            <rFont val="Tahoma"/>
            <family val="2"/>
          </rPr>
          <t xml:space="preserve">
Hiring managers may choose to give candidates discretionary steps to boost their initial salary step. Managers may do so at their discretion, up to 5 steps.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PEARL</author>
  </authors>
  <commentList>
    <comment ref="B10" authorId="0" shapeId="0" xr:uid="{F73FFD6E-4E4F-46D7-832A-C5A33BEB1920}">
      <text>
        <r>
          <rPr>
            <b/>
            <sz val="9"/>
            <color indexed="81"/>
            <rFont val="Tahoma"/>
            <family val="2"/>
          </rPr>
          <t xml:space="preserve">NOTE: </t>
        </r>
        <r>
          <rPr>
            <sz val="9"/>
            <color indexed="81"/>
            <rFont val="Tahoma"/>
            <family val="2"/>
          </rPr>
          <t>college level diplomas and certificates</t>
        </r>
      </text>
    </comment>
    <comment ref="B12" authorId="0" shapeId="0" xr:uid="{80D38CD9-D6ED-453B-BE03-AF560AB0E15D}">
      <text>
        <r>
          <rPr>
            <b/>
            <sz val="9"/>
            <color indexed="81"/>
            <rFont val="Tahoma"/>
            <family val="2"/>
          </rPr>
          <t>NOTE:</t>
        </r>
        <r>
          <rPr>
            <sz val="9"/>
            <color indexed="81"/>
            <rFont val="Tahoma"/>
            <family val="2"/>
          </rPr>
          <t xml:space="preserve">
Bachelors degrees
Masters degrees
PhD degrees</t>
        </r>
      </text>
    </comment>
    <comment ref="B18" authorId="0" shapeId="0" xr:uid="{8B1F6B0C-ADEF-4649-8CCF-79EB622ACBFE}">
      <text>
        <r>
          <rPr>
            <b/>
            <sz val="9"/>
            <color indexed="81"/>
            <rFont val="Tahoma"/>
            <family val="2"/>
          </rPr>
          <t>NOTE:</t>
        </r>
        <r>
          <rPr>
            <sz val="9"/>
            <color indexed="81"/>
            <rFont val="Tahoma"/>
            <family val="2"/>
          </rPr>
          <t xml:space="preserve">
Individual maximums must be respected; however, the sum of different categories is 7 years. For example, 1  year from CAAT + 6 years from University. All education must be relevant and not duplicate in content.</t>
        </r>
      </text>
    </comment>
    <comment ref="B23" authorId="0" shapeId="0" xr:uid="{CDC7236B-CBA5-4FC4-86DE-7266C329055C}">
      <text>
        <r>
          <rPr>
            <b/>
            <sz val="9"/>
            <color indexed="81"/>
            <rFont val="Tahoma"/>
            <family val="2"/>
          </rPr>
          <t>NOTE:</t>
        </r>
        <r>
          <rPr>
            <sz val="9"/>
            <color indexed="81"/>
            <rFont val="Tahoma"/>
            <family val="2"/>
          </rPr>
          <t xml:space="preserve">
Relevant experience includes all related industry experience as well as teaching and leadership experience. Experience is counted based on years of full-time work. In general, non-full-time is counted as a percent of full-time work, although experience is best evaluated on a case by case scenario.
Please also note that overlapping years of experience and education cannot be double counted if they are related (if you need one to complete the other, such as an internship as a part of a degree cannot be double counted as both education and experience). However, two mutually exclusive experiences (such as having a job that is not a requirement for your education) may be counted separately in their respective categories.</t>
        </r>
      </text>
    </comment>
    <comment ref="B41" authorId="0" shapeId="0" xr:uid="{6F909FD1-F882-469A-A80E-ADB9341A90EC}">
      <text>
        <r>
          <rPr>
            <b/>
            <sz val="9"/>
            <color indexed="81"/>
            <rFont val="Tahoma"/>
            <family val="2"/>
          </rPr>
          <t>NOTE:</t>
        </r>
        <r>
          <rPr>
            <sz val="9"/>
            <color indexed="81"/>
            <rFont val="Tahoma"/>
            <family val="2"/>
          </rPr>
          <t xml:space="preserve">
Hiring managers may choose to give candidates discretionary steps to boost their initial salary step. Managers may do so at their discretion, up to 5 steps.</t>
        </r>
      </text>
    </comment>
  </commentList>
</comments>
</file>

<file path=xl/sharedStrings.xml><?xml version="1.0" encoding="utf-8"?>
<sst xmlns="http://schemas.openxmlformats.org/spreadsheetml/2006/main" count="192" uniqueCount="85">
  <si>
    <t xml:space="preserve">  </t>
  </si>
  <si>
    <t>YEARS</t>
  </si>
  <si>
    <t>POINTS</t>
  </si>
  <si>
    <t>x 1 1/2</t>
  </si>
  <si>
    <t>Formal Integrated Program (max. 5 years)</t>
  </si>
  <si>
    <t>Journeyman (max. 5 years)</t>
  </si>
  <si>
    <t>first 5 yrs</t>
  </si>
  <si>
    <t>next 9 yrs</t>
  </si>
  <si>
    <t>next 12 yrs</t>
  </si>
  <si>
    <t>CAAT (max. 4 years)</t>
  </si>
  <si>
    <t>UNIVERSITY (max. 6 years)</t>
  </si>
  <si>
    <t>x 2/3</t>
  </si>
  <si>
    <t>x 1</t>
  </si>
  <si>
    <t>x 1/2</t>
  </si>
  <si>
    <t>RELEVANT EXPERIENCE</t>
  </si>
  <si>
    <t>RELEVANT EDUCATION</t>
  </si>
  <si>
    <t>DISCRETIONARY STEP(S):</t>
  </si>
  <si>
    <t>(Max credit for formal education is 7 years)</t>
  </si>
  <si>
    <t>=</t>
  </si>
  <si>
    <t xml:space="preserve">Total years of relevant experience </t>
  </si>
  <si>
    <t xml:space="preserve"> - Other designated professionals (lawyers, accountants, etc) are also often given discretionary steps</t>
  </si>
  <si>
    <r>
      <t xml:space="preserve">INITIAL SALARY STEP PLACEMENT   </t>
    </r>
    <r>
      <rPr>
        <sz val="12"/>
        <rFont val="Arial"/>
        <family val="2"/>
      </rPr>
      <t xml:space="preserve"> </t>
    </r>
  </si>
  <si>
    <t>(Total Points minus 8). This result is rounded up to the nearest whole number.</t>
  </si>
  <si>
    <r>
      <t>POINTS</t>
    </r>
    <r>
      <rPr>
        <sz val="12"/>
        <rFont val="Arial"/>
        <family val="2"/>
      </rPr>
      <t xml:space="preserve"> (Education)</t>
    </r>
  </si>
  <si>
    <r>
      <t>POINTS</t>
    </r>
    <r>
      <rPr>
        <sz val="12"/>
        <rFont val="Arial"/>
        <family val="2"/>
      </rPr>
      <t xml:space="preserve"> (Experience)</t>
    </r>
  </si>
  <si>
    <t>Faculty:</t>
  </si>
  <si>
    <t>PhD</t>
  </si>
  <si>
    <r>
      <t>TOTAL POINTS</t>
    </r>
    <r>
      <rPr>
        <sz val="12"/>
        <rFont val="Arial"/>
        <family val="2"/>
      </rPr>
      <t xml:space="preserve"> (Education + Experience):</t>
    </r>
  </si>
  <si>
    <t>Hire date:</t>
  </si>
  <si>
    <t>Hire Status:</t>
  </si>
  <si>
    <t>(2 years part-time)</t>
  </si>
  <si>
    <t>(2 years 3 months PT)</t>
  </si>
  <si>
    <t>(2 years PT)</t>
  </si>
  <si>
    <t>TOTAL:</t>
  </si>
  <si>
    <t>FT/PL</t>
  </si>
  <si>
    <t>Experience Tally</t>
  </si>
  <si>
    <t>Company 1:</t>
  </si>
  <si>
    <t>Company 2:</t>
  </si>
  <si>
    <t>Company 3:</t>
  </si>
  <si>
    <t>Company 4:</t>
  </si>
  <si>
    <t>(sample)</t>
  </si>
  <si>
    <t>ie) college level diplomas and certificates</t>
  </si>
  <si>
    <t>ie) Bachelors, Masters, PhD</t>
  </si>
  <si>
    <t xml:space="preserve">  - Many PhDs are given 1 discretionary step when education has already been maxed out, and if not counted as experience</t>
  </si>
  <si>
    <t>Managers can give up to 5 additional steps at their discretion</t>
  </si>
  <si>
    <t>(Total Points minus 8 + discretionary step) - rounded up to the nearest whole number.</t>
  </si>
  <si>
    <t>NAME</t>
  </si>
  <si>
    <t>Date</t>
  </si>
  <si>
    <t>Instructions:</t>
  </si>
  <si>
    <t>(years)</t>
  </si>
  <si>
    <t>(value)</t>
  </si>
  <si>
    <t>Year Calcuator</t>
  </si>
  <si>
    <t>Years</t>
  </si>
  <si>
    <t>Months</t>
  </si>
  <si>
    <t>Decimal Years</t>
  </si>
  <si>
    <t>Days</t>
  </si>
  <si>
    <t>Enter the number of years, months and days you worked</t>
  </si>
  <si>
    <t>The 'decimal' for this time will be calculated</t>
  </si>
  <si>
    <t>Time Difference Calculator</t>
  </si>
  <si>
    <t>Start Date</t>
  </si>
  <si>
    <t>End Date</t>
  </si>
  <si>
    <t>Enter a Start Date and an End Date</t>
  </si>
  <si>
    <t>How to use this workbook:</t>
  </si>
  <si>
    <t>1. Save As with a new file name</t>
  </si>
  <si>
    <t>updated</t>
  </si>
  <si>
    <t>2. Enter your relevant education and relevant experience.</t>
  </si>
  <si>
    <t>3. As needed, use the Time Difference and Year Calculator to determine values for the experience table.</t>
  </si>
  <si>
    <t>Design and updates to this workbook:</t>
  </si>
  <si>
    <t xml:space="preserve">created </t>
  </si>
  <si>
    <t>Humber, L562</t>
  </si>
  <si>
    <t>by Judy Puritt &amp; Martin Lee</t>
  </si>
  <si>
    <t>Algonquin, L415</t>
  </si>
  <si>
    <t>4. Refer to CA 2017-21, pp 122-127 for detailed explanation of this calculation.</t>
  </si>
  <si>
    <t xml:space="preserve">5. Refer to CA 2017-21, pp. 27-29 for detailed tables of salary schedules. </t>
  </si>
  <si>
    <t>*Wait until you are finished with probation before formally investigating (and possibly challenging) your initial salary calculation.</t>
  </si>
  <si>
    <t>by Pearline Lung</t>
  </si>
  <si>
    <t>INITIAL SALARY STEP CALCULATION FORM</t>
  </si>
  <si>
    <t xml:space="preserve">for Professors (FT and PL), Librarians, and Counsellors </t>
  </si>
  <si>
    <t>pro-rate part-time work experience as FT-equivalent</t>
  </si>
  <si>
    <r>
      <t xml:space="preserve">Enter information into </t>
    </r>
    <r>
      <rPr>
        <b/>
        <i/>
        <sz val="12"/>
        <rFont val="Arial"/>
        <family val="2"/>
      </rPr>
      <t>ORANGE</t>
    </r>
    <r>
      <rPr>
        <i/>
        <sz val="12"/>
        <rFont val="Arial"/>
        <family val="2"/>
      </rPr>
      <t xml:space="preserve"> boxes to help organize data</t>
    </r>
  </si>
  <si>
    <r>
      <t xml:space="preserve">Enter information into </t>
    </r>
    <r>
      <rPr>
        <b/>
        <i/>
        <sz val="12"/>
        <rFont val="Arial"/>
        <family val="2"/>
      </rPr>
      <t>BLUE</t>
    </r>
    <r>
      <rPr>
        <i/>
        <sz val="12"/>
        <rFont val="Arial"/>
        <family val="2"/>
      </rPr>
      <t xml:space="preserve"> boxes to perform actual calculation</t>
    </r>
  </si>
  <si>
    <t>Month</t>
  </si>
  <si>
    <t>for FT and PL Instructors</t>
  </si>
  <si>
    <t>(Total Points minus 6). This result is rounded up to the nearest whole number.</t>
  </si>
  <si>
    <t>(Total Points minus 6 + discretionary step) - rounded up to the nearest whole 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</si>
</sst>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009]d/mmm/yy;@"/>
  </numFmts>
  <fonts count="23" x14ac:knownFonts="1">
    <font>
      <sz val="10"/>
      <name val="Arial"/>
    </font>
    <font>
      <sz val="10"/>
      <name val="Arial"/>
      <family val="2"/>
    </font>
    <font>
      <b/>
      <sz val="12"/>
      <name val="Arial"/>
      <family val="2"/>
    </font>
    <font>
      <sz val="12"/>
      <name val="Arial"/>
      <family val="2"/>
    </font>
    <font>
      <sz val="10"/>
      <name val="Arial"/>
      <family val="2"/>
    </font>
    <font>
      <b/>
      <sz val="10"/>
      <name val="Arial"/>
      <family val="2"/>
    </font>
    <font>
      <sz val="9"/>
      <color indexed="81"/>
      <name val="Tahoma"/>
      <family val="2"/>
    </font>
    <font>
      <b/>
      <sz val="9"/>
      <color indexed="81"/>
      <name val="Tahoma"/>
      <family val="2"/>
    </font>
    <font>
      <b/>
      <sz val="10"/>
      <color rgb="FF7030A0"/>
      <name val="Arial"/>
      <family val="2"/>
    </font>
    <font>
      <b/>
      <sz val="12"/>
      <color theme="0"/>
      <name val="Arial"/>
      <family val="2"/>
    </font>
    <font>
      <b/>
      <sz val="18"/>
      <name val="Arial"/>
      <family val="2"/>
    </font>
    <font>
      <u/>
      <sz val="12"/>
      <name val="Arial"/>
      <family val="2"/>
    </font>
    <font>
      <i/>
      <sz val="10"/>
      <name val="Arial"/>
      <family val="2"/>
    </font>
    <font>
      <b/>
      <i/>
      <sz val="10"/>
      <name val="Arial"/>
      <family val="2"/>
    </font>
    <font>
      <b/>
      <i/>
      <sz val="12"/>
      <color indexed="10"/>
      <name val="Arial"/>
      <family val="2"/>
    </font>
    <font>
      <sz val="11"/>
      <name val="Arial"/>
      <family val="2"/>
    </font>
    <font>
      <sz val="9"/>
      <name val="Arial"/>
      <family val="2"/>
    </font>
    <font>
      <b/>
      <sz val="14"/>
      <color rgb="FFFF0000"/>
      <name val="Arial"/>
      <family val="2"/>
    </font>
    <font>
      <i/>
      <sz val="12"/>
      <name val="Arial"/>
      <family val="2"/>
    </font>
    <font>
      <b/>
      <sz val="11"/>
      <name val="Arial"/>
      <family val="2"/>
    </font>
    <font>
      <b/>
      <i/>
      <sz val="12"/>
      <name val="Arial"/>
      <family val="2"/>
    </font>
    <font>
      <i/>
      <sz val="11"/>
      <name val="Arial"/>
      <family val="2"/>
    </font>
    <font>
      <b/>
      <u/>
      <sz val="11"/>
      <name val="Arial"/>
      <family val="2"/>
    </font>
  </fonts>
  <fills count="9">
    <fill>
      <patternFill patternType="none"/>
    </fill>
    <fill>
      <patternFill patternType="gray125"/>
    </fill>
    <fill>
      <patternFill patternType="solid">
        <fgColor indexed="15"/>
        <bgColor indexed="64"/>
      </patternFill>
    </fill>
    <fill>
      <patternFill patternType="solid">
        <fgColor rgb="FF0070C0"/>
        <bgColor indexed="64"/>
      </patternFill>
    </fill>
    <fill>
      <patternFill patternType="solid">
        <fgColor rgb="FFFFFF00"/>
        <bgColor indexed="64"/>
      </patternFill>
    </fill>
    <fill>
      <patternFill patternType="solid">
        <fgColor rgb="FF92D050"/>
        <bgColor indexed="64"/>
      </patternFill>
    </fill>
    <fill>
      <patternFill patternType="solid">
        <fgColor theme="9" tint="0.59999389629810485"/>
        <bgColor indexed="64"/>
      </patternFill>
    </fill>
    <fill>
      <patternFill patternType="solid">
        <fgColor rgb="FFFFC000"/>
        <bgColor indexed="64"/>
      </patternFill>
    </fill>
    <fill>
      <patternFill patternType="solid">
        <fgColor rgb="FF00B0F0"/>
        <bgColor indexed="64"/>
      </patternFill>
    </fill>
  </fills>
  <borders count="24">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125">
    <xf numFmtId="0" fontId="0" fillId="0" borderId="0" xfId="0"/>
    <xf numFmtId="0" fontId="1" fillId="0" borderId="0" xfId="0" applyFont="1"/>
    <xf numFmtId="0" fontId="0" fillId="0" borderId="0" xfId="0" applyBorder="1"/>
    <xf numFmtId="0" fontId="1" fillId="0" borderId="0" xfId="0" applyFont="1" applyBorder="1"/>
    <xf numFmtId="0" fontId="0" fillId="0" borderId="1" xfId="0" applyBorder="1"/>
    <xf numFmtId="0" fontId="0" fillId="0" borderId="2" xfId="0" applyBorder="1"/>
    <xf numFmtId="0" fontId="0" fillId="0" borderId="3" xfId="0" applyBorder="1"/>
    <xf numFmtId="0" fontId="2" fillId="0" borderId="0" xfId="0" applyFont="1" applyBorder="1"/>
    <xf numFmtId="0" fontId="1" fillId="0" borderId="3" xfId="0" applyFont="1" applyBorder="1"/>
    <xf numFmtId="0" fontId="1" fillId="0" borderId="4" xfId="0" applyFont="1" applyBorder="1"/>
    <xf numFmtId="0" fontId="3" fillId="0" borderId="0" xfId="0" applyFont="1" applyBorder="1"/>
    <xf numFmtId="0" fontId="2" fillId="2" borderId="8" xfId="0" applyFont="1" applyFill="1" applyBorder="1" applyAlignment="1" applyProtection="1">
      <alignment horizontal="center"/>
      <protection locked="0"/>
    </xf>
    <xf numFmtId="0" fontId="3" fillId="0" borderId="0" xfId="0" applyFont="1" applyBorder="1" applyAlignment="1">
      <alignment horizontal="center"/>
    </xf>
    <xf numFmtId="1" fontId="3" fillId="0" borderId="0" xfId="0" applyNumberFormat="1" applyFont="1" applyBorder="1" applyAlignment="1">
      <alignment horizontal="center"/>
    </xf>
    <xf numFmtId="0" fontId="2" fillId="0" borderId="0" xfId="0" applyFont="1" applyBorder="1" applyAlignment="1">
      <alignment horizontal="center"/>
    </xf>
    <xf numFmtId="0" fontId="3" fillId="0" borderId="0" xfId="0" applyFont="1" applyBorder="1" applyProtection="1"/>
    <xf numFmtId="0" fontId="3" fillId="0" borderId="0" xfId="0" applyFont="1" applyBorder="1" applyAlignment="1" applyProtection="1">
      <alignment horizontal="center"/>
    </xf>
    <xf numFmtId="12" fontId="3" fillId="0" borderId="0" xfId="0" applyNumberFormat="1" applyFont="1" applyBorder="1" applyAlignment="1">
      <alignment horizontal="center"/>
    </xf>
    <xf numFmtId="0" fontId="0" fillId="0" borderId="2" xfId="0" applyBorder="1" applyAlignment="1">
      <alignment wrapText="1"/>
    </xf>
    <xf numFmtId="0" fontId="3" fillId="0" borderId="0" xfId="0" applyFont="1" applyBorder="1" applyAlignment="1">
      <alignment wrapText="1"/>
    </xf>
    <xf numFmtId="0" fontId="2" fillId="0" borderId="0" xfId="0" applyFont="1" applyFill="1" applyBorder="1" applyAlignment="1">
      <alignment wrapText="1"/>
    </xf>
    <xf numFmtId="0" fontId="0" fillId="0" borderId="0" xfId="0" applyAlignment="1">
      <alignment wrapText="1"/>
    </xf>
    <xf numFmtId="0" fontId="2" fillId="0" borderId="0" xfId="0" applyFont="1" applyBorder="1" applyAlignment="1">
      <alignment wrapText="1"/>
    </xf>
    <xf numFmtId="0" fontId="3" fillId="0" borderId="0" xfId="0" applyFont="1" applyBorder="1" applyAlignment="1" applyProtection="1">
      <alignment wrapText="1"/>
    </xf>
    <xf numFmtId="0" fontId="3" fillId="0" borderId="3" xfId="0" applyFont="1" applyBorder="1" applyAlignment="1">
      <alignment wrapText="1"/>
    </xf>
    <xf numFmtId="0" fontId="3" fillId="0" borderId="4" xfId="0" applyFont="1" applyBorder="1"/>
    <xf numFmtId="2" fontId="2" fillId="0" borderId="4" xfId="0" applyNumberFormat="1" applyFont="1" applyBorder="1" applyAlignment="1" applyProtection="1">
      <alignment horizontal="center"/>
    </xf>
    <xf numFmtId="1" fontId="2" fillId="0" borderId="4" xfId="0" applyNumberFormat="1" applyFont="1" applyBorder="1" applyAlignment="1">
      <alignment horizontal="center"/>
    </xf>
    <xf numFmtId="1" fontId="2" fillId="0" borderId="7" xfId="0" applyNumberFormat="1" applyFont="1" applyBorder="1" applyAlignment="1">
      <alignment horizontal="center"/>
    </xf>
    <xf numFmtId="0" fontId="8" fillId="0" borderId="3" xfId="0" applyFont="1" applyBorder="1" applyAlignment="1">
      <alignment wrapText="1"/>
    </xf>
    <xf numFmtId="0" fontId="5" fillId="0" borderId="3" xfId="0" applyFont="1" applyBorder="1" applyAlignment="1">
      <alignment wrapText="1"/>
    </xf>
    <xf numFmtId="0" fontId="2" fillId="4" borderId="5" xfId="0" applyFont="1" applyFill="1" applyBorder="1" applyAlignment="1">
      <alignment wrapText="1"/>
    </xf>
    <xf numFmtId="0" fontId="3" fillId="4" borderId="6" xfId="0" applyFont="1" applyFill="1" applyBorder="1"/>
    <xf numFmtId="2" fontId="2" fillId="4" borderId="7" xfId="0" applyNumberFormat="1" applyFont="1" applyFill="1" applyBorder="1" applyAlignment="1" applyProtection="1">
      <alignment horizontal="center"/>
    </xf>
    <xf numFmtId="0" fontId="3" fillId="0" borderId="3" xfId="0" applyFont="1" applyBorder="1" applyAlignment="1">
      <alignment horizontal="right" wrapText="1"/>
    </xf>
    <xf numFmtId="0" fontId="2" fillId="0" borderId="4" xfId="0" applyFont="1" applyBorder="1"/>
    <xf numFmtId="0" fontId="3" fillId="0" borderId="3" xfId="0" applyFont="1" applyBorder="1" applyAlignment="1" applyProtection="1">
      <alignment horizontal="right" wrapText="1"/>
    </xf>
    <xf numFmtId="1" fontId="2" fillId="0" borderId="4" xfId="0" applyNumberFormat="1" applyFont="1" applyBorder="1" applyAlignment="1" applyProtection="1">
      <alignment horizontal="center"/>
    </xf>
    <xf numFmtId="1" fontId="2" fillId="0" borderId="12" xfId="0" applyNumberFormat="1" applyFont="1" applyBorder="1" applyAlignment="1">
      <alignment horizontal="center"/>
    </xf>
    <xf numFmtId="0" fontId="3" fillId="4" borderId="6" xfId="0" applyFont="1" applyFill="1" applyBorder="1" applyProtection="1"/>
    <xf numFmtId="0" fontId="3" fillId="4" borderId="6" xfId="0" applyFont="1" applyFill="1" applyBorder="1" applyAlignment="1" applyProtection="1">
      <alignment horizontal="center"/>
    </xf>
    <xf numFmtId="2" fontId="2" fillId="4" borderId="13" xfId="0" applyNumberFormat="1" applyFont="1" applyFill="1" applyBorder="1" applyAlignment="1" applyProtection="1">
      <alignment horizontal="center"/>
    </xf>
    <xf numFmtId="2" fontId="2" fillId="4" borderId="0" xfId="0" applyNumberFormat="1" applyFont="1" applyFill="1" applyAlignment="1">
      <alignment horizontal="center"/>
    </xf>
    <xf numFmtId="0" fontId="2" fillId="5" borderId="1" xfId="0" applyFont="1" applyFill="1" applyBorder="1" applyAlignment="1">
      <alignment wrapText="1"/>
    </xf>
    <xf numFmtId="0" fontId="3" fillId="5" borderId="2" xfId="0" applyFont="1" applyFill="1" applyBorder="1"/>
    <xf numFmtId="0" fontId="11" fillId="0" borderId="0" xfId="0" applyFont="1" applyBorder="1" applyAlignment="1">
      <alignment horizontal="right" wrapText="1"/>
    </xf>
    <xf numFmtId="0" fontId="2" fillId="0" borderId="1" xfId="0" applyFont="1" applyFill="1" applyBorder="1" applyAlignment="1">
      <alignment wrapText="1"/>
    </xf>
    <xf numFmtId="0" fontId="3" fillId="0" borderId="2" xfId="0" applyFont="1" applyFill="1" applyBorder="1"/>
    <xf numFmtId="0" fontId="4" fillId="0" borderId="0" xfId="0" applyFont="1" applyAlignment="1">
      <alignment horizontal="left"/>
    </xf>
    <xf numFmtId="0" fontId="11" fillId="0" borderId="0" xfId="0" applyFont="1" applyBorder="1" applyAlignment="1">
      <alignment horizontal="right"/>
    </xf>
    <xf numFmtId="2" fontId="2" fillId="2" borderId="8" xfId="0" applyNumberFormat="1" applyFont="1" applyFill="1" applyBorder="1" applyAlignment="1" applyProtection="1">
      <alignment horizontal="center"/>
      <protection locked="0"/>
    </xf>
    <xf numFmtId="0" fontId="0" fillId="0" borderId="0" xfId="0" applyBorder="1" applyAlignment="1">
      <alignment horizontal="right"/>
    </xf>
    <xf numFmtId="0" fontId="1" fillId="0" borderId="0" xfId="0" applyFont="1" applyBorder="1" applyAlignment="1">
      <alignment horizontal="right"/>
    </xf>
    <xf numFmtId="0" fontId="0" fillId="0" borderId="2" xfId="0" applyBorder="1" applyAlignment="1">
      <alignment horizontal="center"/>
    </xf>
    <xf numFmtId="0" fontId="0" fillId="0" borderId="0" xfId="0" applyAlignment="1">
      <alignment horizontal="center"/>
    </xf>
    <xf numFmtId="0" fontId="0" fillId="0" borderId="0" xfId="0" applyBorder="1" applyAlignment="1">
      <alignment horizontal="center"/>
    </xf>
    <xf numFmtId="0" fontId="1" fillId="0" borderId="0" xfId="0" applyFont="1" applyBorder="1" applyAlignment="1">
      <alignment horizontal="center"/>
    </xf>
    <xf numFmtId="0" fontId="5" fillId="0" borderId="0" xfId="0" applyFont="1" applyBorder="1" applyAlignment="1">
      <alignment horizontal="right"/>
    </xf>
    <xf numFmtId="164" fontId="3" fillId="0" borderId="0" xfId="0" applyNumberFormat="1" applyFont="1" applyBorder="1" applyAlignment="1"/>
    <xf numFmtId="0" fontId="3" fillId="0" borderId="0" xfId="0" applyFont="1" applyBorder="1" applyAlignment="1">
      <alignment horizontal="right"/>
    </xf>
    <xf numFmtId="0" fontId="1" fillId="0" borderId="0" xfId="0" applyFont="1" applyBorder="1" applyAlignment="1" applyProtection="1">
      <alignment horizontal="left"/>
    </xf>
    <xf numFmtId="0" fontId="0" fillId="0" borderId="2" xfId="0" applyBorder="1" applyAlignment="1">
      <alignment horizontal="left"/>
    </xf>
    <xf numFmtId="0" fontId="0" fillId="0" borderId="0" xfId="0" applyBorder="1" applyAlignment="1">
      <alignment horizontal="left"/>
    </xf>
    <xf numFmtId="0" fontId="5" fillId="0" borderId="0" xfId="0" applyFont="1" applyBorder="1" applyAlignment="1">
      <alignment horizontal="left"/>
    </xf>
    <xf numFmtId="0" fontId="1" fillId="0" borderId="0" xfId="0" applyFont="1" applyBorder="1" applyAlignment="1">
      <alignment horizontal="left"/>
    </xf>
    <xf numFmtId="0" fontId="0" fillId="0" borderId="0" xfId="0" applyBorder="1" applyAlignment="1" applyProtection="1">
      <alignment horizontal="left"/>
    </xf>
    <xf numFmtId="0" fontId="0" fillId="0" borderId="0" xfId="0" applyAlignment="1">
      <alignment horizontal="left"/>
    </xf>
    <xf numFmtId="0" fontId="13" fillId="0" borderId="0" xfId="0" applyFont="1"/>
    <xf numFmtId="0" fontId="2" fillId="6" borderId="0" xfId="0" applyFont="1" applyFill="1" applyBorder="1"/>
    <xf numFmtId="164" fontId="3" fillId="6" borderId="0" xfId="0" applyNumberFormat="1" applyFont="1" applyFill="1" applyBorder="1" applyAlignment="1"/>
    <xf numFmtId="0" fontId="10" fillId="0" borderId="0" xfId="0" applyFont="1" applyAlignment="1">
      <alignment horizontal="left"/>
    </xf>
    <xf numFmtId="0" fontId="12" fillId="0" borderId="0" xfId="0" applyFont="1" applyBorder="1" applyAlignment="1">
      <alignment horizontal="center"/>
    </xf>
    <xf numFmtId="0" fontId="14" fillId="0" borderId="0" xfId="0" applyFont="1" applyAlignment="1">
      <alignment horizontal="left"/>
    </xf>
    <xf numFmtId="0" fontId="15" fillId="0" borderId="0" xfId="0" applyFont="1"/>
    <xf numFmtId="15" fontId="15" fillId="0" borderId="0" xfId="0" quotePrefix="1" applyNumberFormat="1" applyFont="1"/>
    <xf numFmtId="0" fontId="15" fillId="0" borderId="0" xfId="0" quotePrefix="1" applyFont="1"/>
    <xf numFmtId="0" fontId="2" fillId="2" borderId="8" xfId="0" applyFont="1" applyFill="1" applyBorder="1" applyAlignment="1" applyProtection="1">
      <alignment horizontal="center"/>
      <protection locked="0"/>
    </xf>
    <xf numFmtId="0" fontId="2" fillId="0" borderId="0" xfId="0" applyFont="1" applyBorder="1" applyAlignment="1">
      <alignment horizontal="center"/>
    </xf>
    <xf numFmtId="0" fontId="1" fillId="0" borderId="5" xfId="0" applyFont="1" applyBorder="1" applyAlignment="1">
      <alignment horizontal="left"/>
    </xf>
    <xf numFmtId="2" fontId="0" fillId="0" borderId="7" xfId="0" applyNumberFormat="1" applyBorder="1" applyAlignment="1">
      <alignment horizontal="center"/>
    </xf>
    <xf numFmtId="0" fontId="1" fillId="8" borderId="18" xfId="0" applyFont="1" applyFill="1" applyBorder="1" applyAlignment="1">
      <alignment horizontal="left"/>
    </xf>
    <xf numFmtId="164" fontId="0" fillId="8" borderId="19" xfId="0" applyNumberFormat="1" applyFill="1" applyBorder="1" applyAlignment="1">
      <alignment horizontal="center"/>
    </xf>
    <xf numFmtId="0" fontId="15" fillId="0" borderId="0" xfId="0" applyFont="1" applyAlignment="1">
      <alignment horizontal="right"/>
    </xf>
    <xf numFmtId="0" fontId="15" fillId="0" borderId="0" xfId="0" applyFont="1" applyAlignment="1">
      <alignment horizontal="center"/>
    </xf>
    <xf numFmtId="0" fontId="21" fillId="0" borderId="0" xfId="0" applyFont="1"/>
    <xf numFmtId="0" fontId="3" fillId="0" borderId="0" xfId="0" applyFont="1"/>
    <xf numFmtId="0" fontId="18" fillId="0" borderId="0" xfId="0" applyFont="1"/>
    <xf numFmtId="0" fontId="3" fillId="0" borderId="0" xfId="0" applyFont="1" applyAlignment="1">
      <alignment horizontal="left"/>
    </xf>
    <xf numFmtId="0" fontId="1" fillId="0" borderId="5" xfId="0" applyFont="1" applyBorder="1" applyAlignment="1">
      <alignment horizontal="center"/>
    </xf>
    <xf numFmtId="0" fontId="1" fillId="7" borderId="18" xfId="0" applyFont="1" applyFill="1" applyBorder="1" applyAlignment="1">
      <alignment horizontal="left"/>
    </xf>
    <xf numFmtId="0" fontId="0" fillId="7" borderId="19" xfId="0" applyFill="1" applyBorder="1" applyAlignment="1">
      <alignment horizontal="center"/>
    </xf>
    <xf numFmtId="0" fontId="0" fillId="6" borderId="18" xfId="0" applyFill="1" applyBorder="1" applyAlignment="1">
      <alignment horizontal="center"/>
    </xf>
    <xf numFmtId="0" fontId="0" fillId="6" borderId="19" xfId="0" applyFill="1" applyBorder="1" applyAlignment="1">
      <alignment horizontal="center"/>
    </xf>
    <xf numFmtId="0" fontId="1" fillId="6" borderId="18" xfId="0" applyFont="1" applyFill="1" applyBorder="1" applyAlignment="1">
      <alignment horizontal="center"/>
    </xf>
    <xf numFmtId="0" fontId="1" fillId="6" borderId="19" xfId="0" applyFont="1" applyFill="1" applyBorder="1" applyAlignment="1">
      <alignment horizontal="center"/>
    </xf>
    <xf numFmtId="0" fontId="5" fillId="0" borderId="22" xfId="0" applyFont="1" applyBorder="1" applyAlignment="1">
      <alignment horizontal="center"/>
    </xf>
    <xf numFmtId="0" fontId="5" fillId="0" borderId="23" xfId="0" applyFont="1" applyBorder="1" applyAlignment="1">
      <alignment horizontal="center"/>
    </xf>
    <xf numFmtId="0" fontId="22" fillId="0" borderId="20" xfId="0" applyFont="1" applyBorder="1" applyAlignment="1">
      <alignment horizontal="center"/>
    </xf>
    <xf numFmtId="0" fontId="22" fillId="0" borderId="21" xfId="0" applyFont="1" applyBorder="1" applyAlignment="1">
      <alignment horizontal="center"/>
    </xf>
    <xf numFmtId="0" fontId="0" fillId="6" borderId="8" xfId="0" applyFill="1" applyBorder="1" applyAlignment="1">
      <alignment horizontal="center"/>
    </xf>
    <xf numFmtId="0" fontId="2" fillId="2" borderId="8" xfId="0" applyFont="1" applyFill="1" applyBorder="1" applyAlignment="1" applyProtection="1">
      <alignment horizontal="center"/>
      <protection locked="0"/>
    </xf>
    <xf numFmtId="0" fontId="18" fillId="0" borderId="16" xfId="0" applyFont="1" applyBorder="1" applyAlignment="1">
      <alignment horizontal="left" wrapText="1"/>
    </xf>
    <xf numFmtId="0" fontId="18" fillId="0" borderId="0" xfId="0" applyFont="1" applyAlignment="1">
      <alignment horizontal="left" wrapText="1"/>
    </xf>
    <xf numFmtId="1" fontId="10" fillId="5" borderId="14" xfId="0" applyNumberFormat="1" applyFont="1" applyFill="1" applyBorder="1" applyAlignment="1">
      <alignment horizontal="center" vertical="center"/>
    </xf>
    <xf numFmtId="1" fontId="10" fillId="5" borderId="15" xfId="0" applyNumberFormat="1" applyFont="1" applyFill="1" applyBorder="1" applyAlignment="1">
      <alignment horizontal="center" vertical="center"/>
    </xf>
    <xf numFmtId="0" fontId="19" fillId="7" borderId="1" xfId="0" applyFont="1" applyFill="1" applyBorder="1" applyAlignment="1">
      <alignment horizontal="center"/>
    </xf>
    <xf numFmtId="0" fontId="19" fillId="7" borderId="17" xfId="0" applyFont="1" applyFill="1" applyBorder="1" applyAlignment="1">
      <alignment horizontal="center"/>
    </xf>
    <xf numFmtId="0" fontId="19" fillId="8" borderId="1" xfId="0" applyFont="1" applyFill="1" applyBorder="1" applyAlignment="1">
      <alignment horizontal="center"/>
    </xf>
    <xf numFmtId="0" fontId="19" fillId="8" borderId="17" xfId="0" applyFont="1" applyFill="1" applyBorder="1" applyAlignment="1">
      <alignment horizontal="center"/>
    </xf>
    <xf numFmtId="0" fontId="18" fillId="0" borderId="0" xfId="0" applyFont="1" applyAlignment="1">
      <alignment horizontal="center" wrapText="1"/>
    </xf>
    <xf numFmtId="0" fontId="16" fillId="0" borderId="2" xfId="0" applyFont="1" applyBorder="1" applyAlignment="1">
      <alignment horizontal="left" wrapText="1"/>
    </xf>
    <xf numFmtId="0" fontId="1" fillId="5" borderId="5" xfId="0" applyFont="1" applyFill="1" applyBorder="1" applyAlignment="1">
      <alignment horizontal="left" wrapText="1"/>
    </xf>
    <xf numFmtId="0" fontId="4" fillId="5" borderId="6" xfId="0" applyFont="1" applyFill="1" applyBorder="1" applyAlignment="1">
      <alignment horizontal="left" wrapText="1"/>
    </xf>
    <xf numFmtId="0" fontId="17" fillId="0" borderId="0" xfId="0" applyFont="1" applyBorder="1" applyAlignment="1">
      <alignment horizontal="center"/>
    </xf>
    <xf numFmtId="0" fontId="9" fillId="3" borderId="9" xfId="0" applyFont="1" applyFill="1" applyBorder="1" applyAlignment="1">
      <alignment horizontal="left" wrapText="1"/>
    </xf>
    <xf numFmtId="0" fontId="9" fillId="3" borderId="10" xfId="0" applyFont="1" applyFill="1" applyBorder="1" applyAlignment="1">
      <alignment horizontal="left" wrapText="1"/>
    </xf>
    <xf numFmtId="0" fontId="9" fillId="3" borderId="11" xfId="0" applyFont="1" applyFill="1" applyBorder="1" applyAlignment="1">
      <alignment horizontal="left" wrapText="1"/>
    </xf>
    <xf numFmtId="0" fontId="1" fillId="0" borderId="0" xfId="0" applyFont="1" applyAlignment="1">
      <alignment horizontal="left" wrapText="1"/>
    </xf>
    <xf numFmtId="0" fontId="2" fillId="4" borderId="0" xfId="0" applyFont="1" applyFill="1" applyBorder="1" applyAlignment="1">
      <alignment horizontal="left" wrapText="1"/>
    </xf>
    <xf numFmtId="0" fontId="4" fillId="0" borderId="0" xfId="0" applyFont="1" applyAlignment="1">
      <alignment horizontal="left" wrapText="1"/>
    </xf>
    <xf numFmtId="1" fontId="10" fillId="0" borderId="14" xfId="0" applyNumberFormat="1" applyFont="1" applyFill="1" applyBorder="1" applyAlignment="1">
      <alignment horizontal="center" vertical="center"/>
    </xf>
    <xf numFmtId="1" fontId="10" fillId="0" borderId="15" xfId="0" applyNumberFormat="1" applyFont="1" applyFill="1" applyBorder="1" applyAlignment="1">
      <alignment horizontal="center" vertical="center"/>
    </xf>
    <xf numFmtId="0" fontId="4" fillId="0" borderId="5" xfId="0" applyFont="1" applyFill="1" applyBorder="1" applyAlignment="1">
      <alignment horizontal="left" wrapText="1"/>
    </xf>
    <xf numFmtId="0" fontId="4" fillId="0" borderId="6" xfId="0" applyFont="1" applyFill="1" applyBorder="1" applyAlignment="1">
      <alignment horizontal="left" wrapText="1"/>
    </xf>
    <xf numFmtId="0" fontId="1" fillId="0" borderId="5" xfId="0" applyFont="1" applyFill="1" applyBorder="1" applyAlignment="1">
      <alignment horizontal="left"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52"/>
  <sheetViews>
    <sheetView tabSelected="1" zoomScale="85" zoomScaleNormal="85" workbookViewId="0">
      <selection activeCell="D17" sqref="D17"/>
    </sheetView>
  </sheetViews>
  <sheetFormatPr defaultRowHeight="15" x14ac:dyDescent="0.2"/>
  <cols>
    <col min="2" max="2" width="45.5703125" style="21" bestFit="1" customWidth="1"/>
    <col min="3" max="3" width="9.140625" customWidth="1"/>
    <col min="4" max="4" width="7.42578125" customWidth="1"/>
    <col min="5" max="5" width="2.42578125" customWidth="1"/>
    <col min="6" max="6" width="8.28515625" customWidth="1"/>
    <col min="7" max="7" width="4.7109375" customWidth="1"/>
    <col min="8" max="8" width="8.7109375" bestFit="1" customWidth="1"/>
    <col min="9" max="9" width="21.28515625" style="66" customWidth="1"/>
    <col min="10" max="10" width="21.5703125" style="54" bestFit="1" customWidth="1"/>
    <col min="11" max="11" width="13.5703125" style="54" customWidth="1"/>
    <col min="12" max="12" width="47.5703125" bestFit="1" customWidth="1"/>
    <col min="14" max="14" width="8.85546875" style="85"/>
  </cols>
  <sheetData>
    <row r="1" spans="1:17" x14ac:dyDescent="0.2">
      <c r="A1" s="4"/>
      <c r="B1" s="18"/>
      <c r="C1" s="5"/>
      <c r="D1" s="5"/>
      <c r="E1" s="5"/>
      <c r="F1" s="5"/>
      <c r="G1" s="5"/>
      <c r="H1" s="5"/>
      <c r="I1" s="61"/>
      <c r="J1" s="53"/>
      <c r="K1" s="66"/>
    </row>
    <row r="2" spans="1:17" ht="23.25" x14ac:dyDescent="0.35">
      <c r="A2" s="6"/>
      <c r="B2" s="45" t="s">
        <v>25</v>
      </c>
      <c r="C2" s="68" t="s">
        <v>46</v>
      </c>
      <c r="D2" s="2"/>
      <c r="E2" s="2"/>
      <c r="G2" s="59" t="s">
        <v>29</v>
      </c>
      <c r="H2" s="68" t="s">
        <v>34</v>
      </c>
      <c r="I2" s="62"/>
      <c r="J2" s="70" t="s">
        <v>48</v>
      </c>
    </row>
    <row r="3" spans="1:17" ht="15" customHeight="1" x14ac:dyDescent="0.2">
      <c r="A3" s="6"/>
      <c r="B3" s="49" t="s">
        <v>28</v>
      </c>
      <c r="C3" s="69" t="s">
        <v>47</v>
      </c>
      <c r="D3" s="58"/>
      <c r="E3" s="2"/>
      <c r="I3" s="62"/>
      <c r="J3" s="99"/>
      <c r="K3" s="101" t="s">
        <v>79</v>
      </c>
      <c r="L3" s="102"/>
    </row>
    <row r="4" spans="1:17" x14ac:dyDescent="0.2">
      <c r="A4" s="6"/>
      <c r="C4" s="2"/>
      <c r="D4" s="2"/>
      <c r="E4" s="2"/>
      <c r="F4" s="2"/>
      <c r="G4" s="2"/>
      <c r="H4" s="2"/>
      <c r="I4" s="62" t="s">
        <v>0</v>
      </c>
      <c r="J4" s="99"/>
      <c r="K4" s="101"/>
      <c r="L4" s="102"/>
    </row>
    <row r="5" spans="1:17" ht="18" x14ac:dyDescent="0.25">
      <c r="A5" s="6"/>
      <c r="B5" s="113" t="s">
        <v>76</v>
      </c>
      <c r="C5" s="113"/>
      <c r="D5" s="113"/>
      <c r="E5" s="113"/>
      <c r="F5" s="113"/>
      <c r="G5" s="113"/>
      <c r="H5" s="113"/>
      <c r="I5" s="62"/>
      <c r="J5" s="100"/>
      <c r="K5" s="101" t="s">
        <v>80</v>
      </c>
      <c r="L5" s="102"/>
    </row>
    <row r="6" spans="1:17" x14ac:dyDescent="0.2">
      <c r="A6" s="6"/>
      <c r="B6" s="109" t="s">
        <v>77</v>
      </c>
      <c r="C6" s="109"/>
      <c r="D6" s="109"/>
      <c r="E6" s="109"/>
      <c r="F6" s="109"/>
      <c r="G6" s="109"/>
      <c r="H6" s="109"/>
      <c r="I6" s="62"/>
      <c r="J6" s="100"/>
      <c r="K6" s="101"/>
      <c r="L6" s="102"/>
    </row>
    <row r="7" spans="1:17" ht="16.5" thickBot="1" x14ac:dyDescent="0.3">
      <c r="A7" s="6"/>
      <c r="B7" s="22"/>
      <c r="C7" s="2"/>
      <c r="D7" s="2"/>
      <c r="E7" s="2"/>
      <c r="F7" s="2"/>
      <c r="G7" s="2"/>
      <c r="H7" s="2"/>
      <c r="I7" s="62"/>
      <c r="J7" s="55"/>
      <c r="N7" s="72" t="s">
        <v>62</v>
      </c>
    </row>
    <row r="8" spans="1:17" ht="16.5" thickBot="1" x14ac:dyDescent="0.3">
      <c r="A8" s="6"/>
      <c r="B8" s="114" t="s">
        <v>15</v>
      </c>
      <c r="C8" s="115"/>
      <c r="D8" s="115"/>
      <c r="E8" s="115"/>
      <c r="F8" s="115"/>
      <c r="G8" s="115"/>
      <c r="H8" s="116"/>
      <c r="I8" s="62"/>
      <c r="J8" s="55"/>
      <c r="N8" s="86" t="s">
        <v>74</v>
      </c>
      <c r="O8" s="73"/>
      <c r="P8" s="73"/>
      <c r="Q8" s="73"/>
    </row>
    <row r="9" spans="1:17" x14ac:dyDescent="0.2">
      <c r="A9" s="6"/>
      <c r="B9" s="24"/>
      <c r="C9" s="10"/>
      <c r="D9" s="71" t="s">
        <v>49</v>
      </c>
      <c r="E9" s="71"/>
      <c r="F9" s="71" t="s">
        <v>50</v>
      </c>
      <c r="G9" s="12"/>
      <c r="H9" s="25"/>
      <c r="I9" s="62"/>
      <c r="J9" s="55"/>
      <c r="N9" s="87" t="s">
        <v>63</v>
      </c>
      <c r="O9" s="73"/>
      <c r="P9" s="73"/>
      <c r="Q9" s="73"/>
    </row>
    <row r="10" spans="1:17" ht="15.75" x14ac:dyDescent="0.25">
      <c r="A10" s="6"/>
      <c r="B10" s="24" t="s">
        <v>9</v>
      </c>
      <c r="C10" s="10"/>
      <c r="D10" s="11">
        <v>3</v>
      </c>
      <c r="F10" s="17" t="s">
        <v>3</v>
      </c>
      <c r="G10" s="12" t="s">
        <v>18</v>
      </c>
      <c r="H10" s="26">
        <f>PRODUCT(D10*1.5)</f>
        <v>4.5</v>
      </c>
      <c r="I10" s="64" t="s">
        <v>41</v>
      </c>
      <c r="J10" s="55"/>
      <c r="N10" s="85" t="s">
        <v>65</v>
      </c>
      <c r="O10" s="73"/>
      <c r="P10" s="73"/>
      <c r="Q10" s="73"/>
    </row>
    <row r="11" spans="1:17" ht="15.75" x14ac:dyDescent="0.25">
      <c r="A11" s="6"/>
      <c r="B11" s="24"/>
      <c r="C11" s="10"/>
      <c r="D11" s="10"/>
      <c r="F11" s="12"/>
      <c r="G11" s="12"/>
      <c r="H11" s="27"/>
      <c r="I11" s="62"/>
      <c r="J11" s="55"/>
      <c r="N11" s="85" t="s">
        <v>66</v>
      </c>
      <c r="O11" s="73"/>
      <c r="P11" s="73"/>
      <c r="Q11" s="73"/>
    </row>
    <row r="12" spans="1:17" ht="15.75" x14ac:dyDescent="0.25">
      <c r="A12" s="6"/>
      <c r="B12" s="24" t="s">
        <v>10</v>
      </c>
      <c r="C12" s="10"/>
      <c r="D12" s="11">
        <v>4</v>
      </c>
      <c r="F12" s="12" t="s">
        <v>3</v>
      </c>
      <c r="G12" s="12" t="s">
        <v>18</v>
      </c>
      <c r="H12" s="26">
        <f>PRODUCT(D12*1.5)</f>
        <v>6</v>
      </c>
      <c r="I12" s="64" t="s">
        <v>42</v>
      </c>
      <c r="N12" s="85" t="s">
        <v>72</v>
      </c>
      <c r="O12" s="73"/>
      <c r="P12" s="73"/>
      <c r="Q12" s="73"/>
    </row>
    <row r="13" spans="1:17" ht="16.5" thickBot="1" x14ac:dyDescent="0.3">
      <c r="A13" s="6"/>
      <c r="B13" s="24"/>
      <c r="C13" s="10"/>
      <c r="D13" s="10"/>
      <c r="F13" s="12"/>
      <c r="G13" s="12"/>
      <c r="H13" s="27"/>
      <c r="I13" s="62"/>
      <c r="J13" s="55"/>
      <c r="N13" s="85" t="s">
        <v>73</v>
      </c>
      <c r="O13" s="73"/>
      <c r="P13" s="73"/>
      <c r="Q13" s="73"/>
    </row>
    <row r="14" spans="1:17" ht="15.75" x14ac:dyDescent="0.25">
      <c r="A14" s="6"/>
      <c r="B14" s="24" t="s">
        <v>4</v>
      </c>
      <c r="C14" s="10"/>
      <c r="D14" s="11">
        <v>4</v>
      </c>
      <c r="F14" s="12" t="s">
        <v>3</v>
      </c>
      <c r="G14" s="12" t="s">
        <v>18</v>
      </c>
      <c r="H14" s="26">
        <f>PRODUCT(D14*1.5)</f>
        <v>6</v>
      </c>
      <c r="I14" s="62"/>
      <c r="J14" s="107" t="s">
        <v>58</v>
      </c>
      <c r="K14" s="108"/>
      <c r="L14" s="84" t="s">
        <v>61</v>
      </c>
    </row>
    <row r="15" spans="1:17" ht="15.75" x14ac:dyDescent="0.25">
      <c r="A15" s="6"/>
      <c r="B15" s="24"/>
      <c r="C15" s="10"/>
      <c r="D15" s="10"/>
      <c r="F15" s="12"/>
      <c r="G15" s="12"/>
      <c r="H15" s="27"/>
      <c r="I15" s="62"/>
      <c r="J15" s="80" t="s">
        <v>59</v>
      </c>
      <c r="K15" s="81"/>
      <c r="L15" s="84" t="s">
        <v>57</v>
      </c>
    </row>
    <row r="16" spans="1:17" ht="15.75" x14ac:dyDescent="0.25">
      <c r="A16" s="6"/>
      <c r="B16" s="24" t="s">
        <v>5</v>
      </c>
      <c r="C16" s="10"/>
      <c r="D16" s="11">
        <v>4</v>
      </c>
      <c r="F16" s="12" t="s">
        <v>3</v>
      </c>
      <c r="G16" s="12" t="s">
        <v>18</v>
      </c>
      <c r="H16" s="26">
        <f>PRODUCT(D16*1.5)</f>
        <v>6</v>
      </c>
      <c r="I16" s="62"/>
      <c r="J16" s="80" t="s">
        <v>60</v>
      </c>
      <c r="K16" s="81"/>
      <c r="L16" s="84"/>
    </row>
    <row r="17" spans="1:20" ht="16.5" thickBot="1" x14ac:dyDescent="0.3">
      <c r="A17" s="6"/>
      <c r="B17" s="24"/>
      <c r="C17" s="10"/>
      <c r="D17" s="10"/>
      <c r="E17" s="10"/>
      <c r="F17" s="10"/>
      <c r="G17" s="10"/>
      <c r="H17" s="28"/>
      <c r="I17" s="62"/>
      <c r="J17" s="78" t="s">
        <v>54</v>
      </c>
      <c r="K17" s="79">
        <f>(K16-K15)/365</f>
        <v>0</v>
      </c>
      <c r="L17" s="84"/>
      <c r="N17" s="72" t="s">
        <v>67</v>
      </c>
      <c r="O17" s="73"/>
      <c r="P17" s="73"/>
      <c r="Q17" s="73"/>
    </row>
    <row r="18" spans="1:20" ht="16.5" thickBot="1" x14ac:dyDescent="0.3">
      <c r="A18" s="6"/>
      <c r="B18" s="29" t="s">
        <v>17</v>
      </c>
      <c r="C18" s="10"/>
      <c r="D18" s="14"/>
      <c r="E18" s="10"/>
      <c r="F18" s="10"/>
      <c r="G18" s="10"/>
      <c r="H18" s="27"/>
      <c r="I18" s="62"/>
      <c r="L18" s="84"/>
      <c r="N18" s="85" t="s">
        <v>75</v>
      </c>
      <c r="O18" s="73"/>
      <c r="P18" s="73"/>
      <c r="Q18" s="82" t="s">
        <v>68</v>
      </c>
      <c r="R18" s="83">
        <v>2018</v>
      </c>
      <c r="S18" s="73" t="s">
        <v>69</v>
      </c>
      <c r="T18" s="73"/>
    </row>
    <row r="19" spans="1:20" ht="15.75" x14ac:dyDescent="0.25">
      <c r="A19" s="6"/>
      <c r="B19" s="30"/>
      <c r="C19" s="10"/>
      <c r="D19" s="14"/>
      <c r="E19" s="10"/>
      <c r="F19" s="10"/>
      <c r="G19" s="10"/>
      <c r="H19" s="27"/>
      <c r="I19" s="62"/>
      <c r="J19" s="105" t="s">
        <v>51</v>
      </c>
      <c r="K19" s="106"/>
      <c r="L19" s="84" t="s">
        <v>56</v>
      </c>
      <c r="N19" s="85" t="s">
        <v>70</v>
      </c>
      <c r="O19" s="73"/>
      <c r="P19" s="73"/>
      <c r="Q19" s="82" t="s">
        <v>64</v>
      </c>
      <c r="R19" s="83">
        <v>2021</v>
      </c>
      <c r="S19" s="73" t="s">
        <v>71</v>
      </c>
      <c r="T19" s="73"/>
    </row>
    <row r="20" spans="1:20" ht="16.5" thickBot="1" x14ac:dyDescent="0.3">
      <c r="A20" s="6"/>
      <c r="B20" s="31" t="s">
        <v>23</v>
      </c>
      <c r="C20" s="32"/>
      <c r="D20" s="32"/>
      <c r="E20" s="32"/>
      <c r="F20" s="32"/>
      <c r="G20" s="32"/>
      <c r="H20" s="33">
        <f>MIN(SUM(H10,H12,H14,H16), 10.5)</f>
        <v>10.5</v>
      </c>
      <c r="I20" s="62"/>
      <c r="J20" s="89" t="s">
        <v>52</v>
      </c>
      <c r="K20" s="90"/>
      <c r="L20" s="84" t="s">
        <v>57</v>
      </c>
      <c r="O20" s="73"/>
      <c r="P20" s="73"/>
      <c r="Q20" s="73"/>
    </row>
    <row r="21" spans="1:20" ht="15.75" x14ac:dyDescent="0.25">
      <c r="A21" s="6"/>
      <c r="B21" s="19"/>
      <c r="C21" s="10"/>
      <c r="D21" s="10"/>
      <c r="E21" s="10"/>
      <c r="F21" s="10"/>
      <c r="G21" s="10"/>
      <c r="H21" s="7"/>
      <c r="I21" s="62"/>
      <c r="J21" s="89" t="s">
        <v>53</v>
      </c>
      <c r="K21" s="90"/>
      <c r="L21" s="84"/>
      <c r="O21" s="73"/>
      <c r="P21" s="73"/>
      <c r="Q21" s="73"/>
    </row>
    <row r="22" spans="1:20" ht="15.75" thickBot="1" x14ac:dyDescent="0.25">
      <c r="A22" s="6"/>
      <c r="B22" s="19"/>
      <c r="C22" s="10"/>
      <c r="D22" s="1"/>
      <c r="E22" s="1"/>
      <c r="F22" s="1"/>
      <c r="G22" s="1"/>
      <c r="H22" s="1"/>
      <c r="J22" s="89" t="s">
        <v>55</v>
      </c>
      <c r="K22" s="90"/>
      <c r="L22" s="84"/>
    </row>
    <row r="23" spans="1:20" ht="16.5" thickBot="1" x14ac:dyDescent="0.3">
      <c r="A23" s="6"/>
      <c r="B23" s="114" t="s">
        <v>14</v>
      </c>
      <c r="C23" s="115"/>
      <c r="D23" s="115" t="s">
        <v>1</v>
      </c>
      <c r="E23" s="115"/>
      <c r="F23" s="115"/>
      <c r="G23" s="115"/>
      <c r="H23" s="116" t="s">
        <v>2</v>
      </c>
      <c r="J23" s="88" t="s">
        <v>54</v>
      </c>
      <c r="K23" s="79">
        <f>SUM(K20,(K21/12),(K22/365))</f>
        <v>0</v>
      </c>
      <c r="L23" s="84"/>
      <c r="O23" s="73"/>
      <c r="P23" s="73"/>
      <c r="Q23" s="74"/>
    </row>
    <row r="24" spans="1:20" ht="18.95" customHeight="1" x14ac:dyDescent="0.2">
      <c r="A24" s="6"/>
      <c r="B24" s="24"/>
      <c r="C24" s="10"/>
      <c r="D24" s="3"/>
      <c r="E24" s="3"/>
      <c r="F24" s="3"/>
      <c r="G24" s="3"/>
      <c r="H24" s="9"/>
      <c r="L24" s="84"/>
      <c r="O24" s="73"/>
      <c r="P24" s="73"/>
      <c r="Q24" s="75"/>
    </row>
    <row r="25" spans="1:20" ht="15.75" x14ac:dyDescent="0.25">
      <c r="A25" s="6"/>
      <c r="B25" s="34" t="s">
        <v>19</v>
      </c>
      <c r="C25" s="10"/>
      <c r="D25" s="50">
        <v>29</v>
      </c>
      <c r="E25" s="10" t="s">
        <v>1</v>
      </c>
      <c r="F25" s="3"/>
      <c r="G25" s="10"/>
      <c r="H25" s="35" t="s">
        <v>2</v>
      </c>
      <c r="L25" s="84"/>
    </row>
    <row r="26" spans="1:20" ht="8.1" customHeight="1" x14ac:dyDescent="0.25">
      <c r="A26" s="6"/>
      <c r="B26" s="34"/>
      <c r="C26" s="10"/>
      <c r="D26" s="10"/>
      <c r="E26" s="10"/>
      <c r="F26" s="3"/>
      <c r="G26" s="10"/>
      <c r="H26" s="35"/>
    </row>
    <row r="27" spans="1:20" x14ac:dyDescent="0.2">
      <c r="A27" s="6"/>
      <c r="B27" s="24"/>
      <c r="C27" s="10"/>
      <c r="D27" s="71" t="s">
        <v>49</v>
      </c>
      <c r="E27" s="71"/>
      <c r="F27" s="71" t="s">
        <v>50</v>
      </c>
      <c r="G27" s="3"/>
      <c r="H27" s="9"/>
      <c r="I27" s="57" t="s">
        <v>35</v>
      </c>
      <c r="J27" s="63" t="s">
        <v>40</v>
      </c>
      <c r="K27" s="67" t="s">
        <v>78</v>
      </c>
    </row>
    <row r="28" spans="1:20" s="1" customFormat="1" ht="16.5" thickBot="1" x14ac:dyDescent="0.3">
      <c r="A28" s="6"/>
      <c r="B28" s="36" t="s">
        <v>6</v>
      </c>
      <c r="C28" s="15"/>
      <c r="D28" s="16" t="str">
        <f>IF(D25&gt;5,"5",IF(D25&lt;6,D25))</f>
        <v>5</v>
      </c>
      <c r="E28" s="15"/>
      <c r="F28" s="16" t="s">
        <v>12</v>
      </c>
      <c r="G28" s="16"/>
      <c r="H28" s="26">
        <f>PRODUCT(D28*1)</f>
        <v>5</v>
      </c>
      <c r="I28" s="66"/>
      <c r="J28" s="54"/>
      <c r="K28" s="54"/>
      <c r="L28"/>
      <c r="N28" s="85"/>
    </row>
    <row r="29" spans="1:20" s="1" customFormat="1" ht="15.75" x14ac:dyDescent="0.25">
      <c r="A29" s="6"/>
      <c r="B29" s="36"/>
      <c r="C29" s="15"/>
      <c r="D29" s="16"/>
      <c r="E29" s="15"/>
      <c r="F29" s="16"/>
      <c r="G29" s="16"/>
      <c r="H29" s="37"/>
      <c r="I29" s="51"/>
      <c r="J29" s="97" t="s">
        <v>52</v>
      </c>
      <c r="K29" s="98" t="s">
        <v>81</v>
      </c>
      <c r="L29"/>
      <c r="N29" s="85"/>
    </row>
    <row r="30" spans="1:20" s="1" customFormat="1" ht="15.75" x14ac:dyDescent="0.25">
      <c r="A30" s="6"/>
      <c r="B30" s="36" t="s">
        <v>7</v>
      </c>
      <c r="C30" s="15"/>
      <c r="D30" s="16" t="str">
        <f>IF(D25&lt;5,"0",IF(D25&lt;14,SUM(D25-D28),IF(D25&gt;13,"9")))</f>
        <v>9</v>
      </c>
      <c r="E30" s="15"/>
      <c r="F30" s="16" t="s">
        <v>11</v>
      </c>
      <c r="G30" s="16"/>
      <c r="H30" s="26">
        <f>PRODUCT(D30*(2/3))</f>
        <v>6</v>
      </c>
      <c r="I30" s="52" t="s">
        <v>36</v>
      </c>
      <c r="J30" s="91">
        <v>1</v>
      </c>
      <c r="K30" s="92"/>
      <c r="L30" s="1" t="s">
        <v>30</v>
      </c>
      <c r="N30" s="85"/>
    </row>
    <row r="31" spans="1:20" s="1" customFormat="1" ht="15.75" x14ac:dyDescent="0.25">
      <c r="A31" s="6"/>
      <c r="B31" s="36"/>
      <c r="C31" s="15"/>
      <c r="D31" s="16"/>
      <c r="E31" s="15"/>
      <c r="F31" s="16"/>
      <c r="G31" s="16"/>
      <c r="H31" s="37"/>
      <c r="I31" s="52" t="s">
        <v>37</v>
      </c>
      <c r="J31" s="91">
        <v>1</v>
      </c>
      <c r="K31" s="92">
        <v>1.5</v>
      </c>
      <c r="L31" s="1" t="s">
        <v>31</v>
      </c>
      <c r="N31" s="85"/>
    </row>
    <row r="32" spans="1:20" s="1" customFormat="1" ht="15.75" x14ac:dyDescent="0.25">
      <c r="A32" s="6"/>
      <c r="B32" s="36" t="s">
        <v>8</v>
      </c>
      <c r="C32" s="15"/>
      <c r="D32" s="16">
        <f>IF(((D25-D28-D30)&lt;=12),(D25-D28-D30),12)</f>
        <v>12</v>
      </c>
      <c r="E32" s="15"/>
      <c r="F32" s="16" t="s">
        <v>13</v>
      </c>
      <c r="G32" s="16"/>
      <c r="H32" s="26">
        <f>PRODUCT(D32*(1/2))</f>
        <v>6</v>
      </c>
      <c r="I32" s="52" t="s">
        <v>38</v>
      </c>
      <c r="J32" s="91">
        <v>3</v>
      </c>
      <c r="K32" s="92"/>
      <c r="N32" s="85"/>
    </row>
    <row r="33" spans="1:14" s="1" customFormat="1" ht="15.75" x14ac:dyDescent="0.25">
      <c r="A33" s="6"/>
      <c r="B33" s="36"/>
      <c r="C33" s="15"/>
      <c r="D33" s="15"/>
      <c r="E33" s="15"/>
      <c r="F33" s="16"/>
      <c r="G33" s="16"/>
      <c r="H33" s="38"/>
      <c r="I33" s="52" t="s">
        <v>39</v>
      </c>
      <c r="J33" s="93">
        <v>1</v>
      </c>
      <c r="K33" s="94">
        <v>2</v>
      </c>
      <c r="L33" s="1" t="s">
        <v>32</v>
      </c>
      <c r="N33" s="85"/>
    </row>
    <row r="34" spans="1:14" s="1" customFormat="1" ht="16.5" thickBot="1" x14ac:dyDescent="0.3">
      <c r="A34" s="6"/>
      <c r="B34" s="31" t="s">
        <v>24</v>
      </c>
      <c r="C34" s="39"/>
      <c r="D34" s="39"/>
      <c r="E34" s="39"/>
      <c r="F34" s="40"/>
      <c r="G34" s="40"/>
      <c r="H34" s="41">
        <f>SUM(H28+H30+H32)</f>
        <v>17</v>
      </c>
      <c r="J34" s="93"/>
      <c r="K34" s="94"/>
      <c r="N34" s="85"/>
    </row>
    <row r="35" spans="1:14" s="1" customFormat="1" ht="15.75" thickBot="1" x14ac:dyDescent="0.25">
      <c r="A35" s="6"/>
      <c r="B35" s="23"/>
      <c r="C35" s="15"/>
      <c r="D35" s="15"/>
      <c r="E35" s="15"/>
      <c r="F35" s="16"/>
      <c r="G35" s="16"/>
      <c r="H35" s="15"/>
      <c r="I35" s="57" t="s">
        <v>33</v>
      </c>
      <c r="J35" s="95">
        <f>SUM(J30:J34)</f>
        <v>6</v>
      </c>
      <c r="K35" s="96">
        <f>SUM(K30:K34)</f>
        <v>3.5</v>
      </c>
      <c r="N35" s="85"/>
    </row>
    <row r="36" spans="1:14" ht="15.75" x14ac:dyDescent="0.25">
      <c r="A36" s="6"/>
      <c r="B36" s="118" t="s">
        <v>27</v>
      </c>
      <c r="C36" s="118"/>
      <c r="D36" s="118"/>
      <c r="E36" s="118"/>
      <c r="F36" s="118"/>
      <c r="G36" s="118"/>
      <c r="H36" s="42">
        <f>SUM(H34,H20)</f>
        <v>27.5</v>
      </c>
      <c r="I36" s="65"/>
      <c r="J36" s="56"/>
    </row>
    <row r="37" spans="1:14" ht="15.75" thickBot="1" x14ac:dyDescent="0.25">
      <c r="A37" s="8"/>
      <c r="B37" s="19"/>
      <c r="C37" s="10"/>
      <c r="D37" s="10"/>
      <c r="E37" s="10"/>
      <c r="F37" s="10"/>
      <c r="G37" s="10"/>
      <c r="H37" s="13"/>
      <c r="I37" s="65"/>
      <c r="J37" s="56"/>
    </row>
    <row r="38" spans="1:14" ht="15.75" x14ac:dyDescent="0.25">
      <c r="A38" s="8"/>
      <c r="B38" s="46" t="s">
        <v>21</v>
      </c>
      <c r="C38" s="47"/>
      <c r="D38" s="47"/>
      <c r="E38" s="47"/>
      <c r="F38" s="47"/>
      <c r="G38" s="47"/>
      <c r="H38" s="120">
        <f>ROUNDUP(IF((H36-8)&lt;=5,5,H36-8),0)</f>
        <v>20</v>
      </c>
      <c r="I38" s="65"/>
      <c r="J38" s="55"/>
    </row>
    <row r="39" spans="1:14" ht="15.75" thickBot="1" x14ac:dyDescent="0.25">
      <c r="A39" s="8"/>
      <c r="B39" s="122" t="s">
        <v>22</v>
      </c>
      <c r="C39" s="123"/>
      <c r="D39" s="123"/>
      <c r="E39" s="123"/>
      <c r="F39" s="123"/>
      <c r="G39" s="123"/>
      <c r="H39" s="121"/>
      <c r="I39" s="64"/>
      <c r="J39" s="55"/>
    </row>
    <row r="40" spans="1:14" x14ac:dyDescent="0.2">
      <c r="A40" s="8"/>
      <c r="B40" s="19"/>
      <c r="C40" s="10"/>
      <c r="D40" s="10"/>
      <c r="E40" s="10"/>
      <c r="F40" s="10"/>
      <c r="G40" s="10"/>
      <c r="H40" s="13"/>
      <c r="I40" s="65"/>
      <c r="J40" s="56"/>
    </row>
    <row r="41" spans="1:14" ht="15.75" x14ac:dyDescent="0.25">
      <c r="A41" s="6"/>
      <c r="B41" s="20" t="s">
        <v>16</v>
      </c>
      <c r="G41" s="48" t="s">
        <v>26</v>
      </c>
      <c r="H41" s="11">
        <v>1</v>
      </c>
      <c r="I41" s="60" t="s">
        <v>44</v>
      </c>
      <c r="J41" s="55"/>
    </row>
    <row r="42" spans="1:14" ht="26.65" customHeight="1" x14ac:dyDescent="0.2">
      <c r="A42" s="6"/>
      <c r="B42" s="117" t="s">
        <v>43</v>
      </c>
      <c r="C42" s="117"/>
      <c r="D42" s="117"/>
      <c r="I42" s="65"/>
      <c r="J42" s="55"/>
    </row>
    <row r="43" spans="1:14" ht="26.1" customHeight="1" x14ac:dyDescent="0.2">
      <c r="A43" s="6"/>
      <c r="B43" s="119" t="s">
        <v>20</v>
      </c>
      <c r="C43" s="119"/>
      <c r="D43" s="119"/>
      <c r="I43" s="65"/>
      <c r="J43" s="55"/>
    </row>
    <row r="44" spans="1:14" ht="15.75" thickBot="1" x14ac:dyDescent="0.25">
      <c r="A44" s="6"/>
      <c r="I44" s="65"/>
      <c r="J44" s="56"/>
    </row>
    <row r="45" spans="1:14" ht="15.75" x14ac:dyDescent="0.25">
      <c r="B45" s="43" t="s">
        <v>21</v>
      </c>
      <c r="C45" s="44"/>
      <c r="D45" s="44"/>
      <c r="E45" s="44"/>
      <c r="F45" s="44"/>
      <c r="G45" s="44"/>
      <c r="H45" s="103">
        <f>H38+H41</f>
        <v>21</v>
      </c>
    </row>
    <row r="46" spans="1:14" ht="15.75" thickBot="1" x14ac:dyDescent="0.25">
      <c r="B46" s="111" t="s">
        <v>45</v>
      </c>
      <c r="C46" s="112"/>
      <c r="D46" s="112"/>
      <c r="E46" s="112"/>
      <c r="F46" s="112"/>
      <c r="G46" s="112"/>
      <c r="H46" s="104"/>
    </row>
    <row r="47" spans="1:14" x14ac:dyDescent="0.2">
      <c r="A47" s="8"/>
      <c r="B47" s="110"/>
      <c r="C47" s="110"/>
      <c r="D47" s="110"/>
      <c r="E47" s="110"/>
      <c r="F47" s="110"/>
      <c r="G47" s="110"/>
      <c r="H47" s="13"/>
      <c r="I47" s="65"/>
      <c r="J47" s="55"/>
    </row>
    <row r="50" spans="1:10" x14ac:dyDescent="0.2">
      <c r="A50" s="8"/>
      <c r="B50" s="19"/>
      <c r="C50" s="10"/>
      <c r="D50" s="10"/>
      <c r="E50" s="10"/>
      <c r="F50" s="10"/>
      <c r="G50" s="10"/>
      <c r="H50" s="10"/>
      <c r="I50" s="62"/>
      <c r="J50" s="55"/>
    </row>
    <row r="51" spans="1:10" x14ac:dyDescent="0.2">
      <c r="A51" s="8"/>
      <c r="B51" s="19"/>
      <c r="C51" s="10"/>
      <c r="D51" s="10"/>
      <c r="E51" s="10"/>
      <c r="F51" s="10"/>
      <c r="G51" s="10"/>
      <c r="H51" s="10"/>
      <c r="I51" s="62"/>
      <c r="J51" s="55"/>
    </row>
    <row r="52" spans="1:10" x14ac:dyDescent="0.2">
      <c r="A52" s="6"/>
      <c r="B52" s="19"/>
      <c r="C52" s="10"/>
      <c r="D52" s="10"/>
      <c r="E52" s="10"/>
      <c r="F52" s="10"/>
      <c r="G52" s="10"/>
      <c r="H52" s="10"/>
      <c r="I52" s="62"/>
    </row>
  </sheetData>
  <mergeCells count="18">
    <mergeCell ref="B47:G47"/>
    <mergeCell ref="B46:G46"/>
    <mergeCell ref="B5:H5"/>
    <mergeCell ref="B8:H8"/>
    <mergeCell ref="B23:H23"/>
    <mergeCell ref="B42:D42"/>
    <mergeCell ref="B36:G36"/>
    <mergeCell ref="B43:D43"/>
    <mergeCell ref="H38:H39"/>
    <mergeCell ref="B39:G39"/>
    <mergeCell ref="J3:J4"/>
    <mergeCell ref="J5:J6"/>
    <mergeCell ref="K3:L4"/>
    <mergeCell ref="K5:L6"/>
    <mergeCell ref="H45:H46"/>
    <mergeCell ref="J19:K19"/>
    <mergeCell ref="J14:K14"/>
    <mergeCell ref="B6:H6"/>
  </mergeCells>
  <phoneticPr fontId="0" type="noConversion"/>
  <printOptions horizontalCentered="1" gridLines="1" gridLinesSet="0"/>
  <pageMargins left="0.74803149606299202" right="0.74803149606299202" top="0.98425196850393704" bottom="0.98425196850393704" header="0.511811023622047" footer="0.511811023622047"/>
  <pageSetup scale="70" orientation="landscape" horizontalDpi="300" verticalDpi="300" r:id="rId1"/>
  <headerFooter alignWithMargins="0">
    <oddHeader>&amp;A</oddHeader>
    <oddFooter>Page &amp;P</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34FC5-D40C-412B-87DC-3743FA8EDDCF}">
  <dimension ref="A1:T52"/>
  <sheetViews>
    <sheetView topLeftCell="A7" zoomScale="85" zoomScaleNormal="85" workbookViewId="0">
      <selection activeCell="H38" sqref="H38:H39"/>
    </sheetView>
  </sheetViews>
  <sheetFormatPr defaultRowHeight="15" x14ac:dyDescent="0.2"/>
  <cols>
    <col min="2" max="2" width="45.5703125" style="21" bestFit="1" customWidth="1"/>
    <col min="3" max="3" width="9.140625" customWidth="1"/>
    <col min="4" max="4" width="7.42578125" customWidth="1"/>
    <col min="5" max="5" width="2.42578125" customWidth="1"/>
    <col min="6" max="6" width="8.28515625" customWidth="1"/>
    <col min="7" max="7" width="4.7109375" customWidth="1"/>
    <col min="8" max="8" width="10" customWidth="1"/>
    <col min="9" max="9" width="21.28515625" style="66" customWidth="1"/>
    <col min="10" max="10" width="21.5703125" style="54" bestFit="1" customWidth="1"/>
    <col min="11" max="11" width="13.5703125" style="54" customWidth="1"/>
    <col min="12" max="12" width="47.5703125" bestFit="1" customWidth="1"/>
    <col min="14" max="14" width="8.85546875" style="85"/>
  </cols>
  <sheetData>
    <row r="1" spans="1:17" x14ac:dyDescent="0.2">
      <c r="A1" s="4"/>
      <c r="B1" s="18"/>
      <c r="C1" s="5"/>
      <c r="D1" s="5"/>
      <c r="E1" s="5"/>
      <c r="F1" s="5"/>
      <c r="G1" s="5"/>
      <c r="H1" s="5"/>
      <c r="I1" s="61"/>
      <c r="J1" s="53"/>
      <c r="K1" s="66"/>
    </row>
    <row r="2" spans="1:17" ht="23.25" x14ac:dyDescent="0.35">
      <c r="A2" s="6"/>
      <c r="B2" s="45" t="s">
        <v>25</v>
      </c>
      <c r="C2" s="68" t="s">
        <v>46</v>
      </c>
      <c r="D2" s="2"/>
      <c r="E2" s="2"/>
      <c r="G2" s="59" t="s">
        <v>29</v>
      </c>
      <c r="H2" s="68" t="s">
        <v>34</v>
      </c>
      <c r="I2" s="62"/>
      <c r="J2" s="70" t="s">
        <v>48</v>
      </c>
    </row>
    <row r="3" spans="1:17" x14ac:dyDescent="0.2">
      <c r="A3" s="6"/>
      <c r="B3" s="49" t="s">
        <v>28</v>
      </c>
      <c r="C3" s="69" t="s">
        <v>47</v>
      </c>
      <c r="D3" s="58"/>
      <c r="E3" s="2"/>
      <c r="I3" s="62"/>
      <c r="J3" s="99"/>
      <c r="K3" s="101" t="s">
        <v>79</v>
      </c>
      <c r="L3" s="102"/>
    </row>
    <row r="4" spans="1:17" x14ac:dyDescent="0.2">
      <c r="A4" s="6"/>
      <c r="C4" s="2"/>
      <c r="D4" s="2"/>
      <c r="E4" s="2"/>
      <c r="F4" s="2"/>
      <c r="G4" s="2"/>
      <c r="H4" s="2"/>
      <c r="I4" s="62" t="s">
        <v>0</v>
      </c>
      <c r="J4" s="99"/>
      <c r="K4" s="101"/>
      <c r="L4" s="102"/>
    </row>
    <row r="5" spans="1:17" ht="18" x14ac:dyDescent="0.25">
      <c r="A5" s="6"/>
      <c r="B5" s="113" t="s">
        <v>76</v>
      </c>
      <c r="C5" s="113"/>
      <c r="D5" s="113"/>
      <c r="E5" s="113"/>
      <c r="F5" s="113"/>
      <c r="G5" s="113"/>
      <c r="H5" s="113"/>
      <c r="I5" s="62"/>
      <c r="J5" s="100"/>
      <c r="K5" s="101" t="s">
        <v>80</v>
      </c>
      <c r="L5" s="102"/>
    </row>
    <row r="6" spans="1:17" x14ac:dyDescent="0.2">
      <c r="A6" s="6"/>
      <c r="B6" s="109" t="s">
        <v>82</v>
      </c>
      <c r="C6" s="109"/>
      <c r="D6" s="109"/>
      <c r="E6" s="109"/>
      <c r="F6" s="109"/>
      <c r="G6" s="109"/>
      <c r="H6" s="109"/>
      <c r="I6" s="62"/>
      <c r="J6" s="100"/>
      <c r="K6" s="101"/>
      <c r="L6" s="102"/>
    </row>
    <row r="7" spans="1:17" ht="16.5" thickBot="1" x14ac:dyDescent="0.3">
      <c r="A7" s="6"/>
      <c r="B7" s="22"/>
      <c r="C7" s="2"/>
      <c r="D7" s="2"/>
      <c r="E7" s="2"/>
      <c r="F7" s="2"/>
      <c r="G7" s="2"/>
      <c r="H7" s="2"/>
      <c r="I7" s="62"/>
      <c r="J7" s="55"/>
      <c r="N7" s="72" t="s">
        <v>62</v>
      </c>
    </row>
    <row r="8" spans="1:17" ht="16.5" thickBot="1" x14ac:dyDescent="0.3">
      <c r="A8" s="6"/>
      <c r="B8" s="114" t="s">
        <v>15</v>
      </c>
      <c r="C8" s="115"/>
      <c r="D8" s="115"/>
      <c r="E8" s="115"/>
      <c r="F8" s="115"/>
      <c r="G8" s="115"/>
      <c r="H8" s="116"/>
      <c r="I8" s="62"/>
      <c r="J8" s="55"/>
      <c r="N8" s="86" t="s">
        <v>74</v>
      </c>
      <c r="O8" s="73"/>
      <c r="P8" s="73"/>
      <c r="Q8" s="73"/>
    </row>
    <row r="9" spans="1:17" x14ac:dyDescent="0.2">
      <c r="A9" s="6"/>
      <c r="B9" s="24"/>
      <c r="C9" s="10"/>
      <c r="D9" s="71" t="s">
        <v>49</v>
      </c>
      <c r="E9" s="71"/>
      <c r="F9" s="71" t="s">
        <v>50</v>
      </c>
      <c r="G9" s="12"/>
      <c r="H9" s="25"/>
      <c r="I9" s="62"/>
      <c r="J9" s="55"/>
      <c r="N9" s="87" t="s">
        <v>63</v>
      </c>
      <c r="O9" s="73"/>
      <c r="P9" s="73"/>
      <c r="Q9" s="73"/>
    </row>
    <row r="10" spans="1:17" ht="15.75" x14ac:dyDescent="0.25">
      <c r="A10" s="6"/>
      <c r="B10" s="24" t="s">
        <v>9</v>
      </c>
      <c r="C10" s="10"/>
      <c r="D10" s="76">
        <v>0</v>
      </c>
      <c r="F10" s="17" t="s">
        <v>3</v>
      </c>
      <c r="G10" s="12" t="s">
        <v>18</v>
      </c>
      <c r="H10" s="26">
        <f>PRODUCT(D10*1.5)</f>
        <v>0</v>
      </c>
      <c r="I10" s="64" t="s">
        <v>41</v>
      </c>
      <c r="J10" s="55"/>
      <c r="N10" s="85" t="s">
        <v>65</v>
      </c>
      <c r="O10" s="73"/>
      <c r="P10" s="73"/>
      <c r="Q10" s="73"/>
    </row>
    <row r="11" spans="1:17" ht="15.75" x14ac:dyDescent="0.25">
      <c r="A11" s="6"/>
      <c r="B11" s="24"/>
      <c r="C11" s="10"/>
      <c r="D11" s="10"/>
      <c r="F11" s="12"/>
      <c r="G11" s="12"/>
      <c r="H11" s="27"/>
      <c r="I11" s="62"/>
      <c r="J11" s="55"/>
      <c r="N11" s="85" t="s">
        <v>66</v>
      </c>
      <c r="O11" s="73"/>
      <c r="P11" s="73"/>
      <c r="Q11" s="73"/>
    </row>
    <row r="12" spans="1:17" ht="15.75" x14ac:dyDescent="0.25">
      <c r="A12" s="6"/>
      <c r="B12" s="24" t="s">
        <v>10</v>
      </c>
      <c r="C12" s="10"/>
      <c r="D12" s="76">
        <v>6</v>
      </c>
      <c r="F12" s="12" t="s">
        <v>3</v>
      </c>
      <c r="G12" s="12" t="s">
        <v>18</v>
      </c>
      <c r="H12" s="26">
        <f>PRODUCT(D12*1.5)</f>
        <v>9</v>
      </c>
      <c r="I12" s="64" t="s">
        <v>42</v>
      </c>
      <c r="N12" s="85" t="s">
        <v>72</v>
      </c>
      <c r="O12" s="73"/>
      <c r="P12" s="73"/>
      <c r="Q12" s="73"/>
    </row>
    <row r="13" spans="1:17" ht="16.5" thickBot="1" x14ac:dyDescent="0.3">
      <c r="A13" s="6"/>
      <c r="B13" s="24"/>
      <c r="C13" s="10"/>
      <c r="D13" s="10"/>
      <c r="F13" s="12"/>
      <c r="G13" s="12"/>
      <c r="H13" s="27"/>
      <c r="I13" s="62"/>
      <c r="J13" s="55"/>
      <c r="N13" s="85" t="s">
        <v>73</v>
      </c>
      <c r="O13" s="73"/>
      <c r="P13" s="73"/>
      <c r="Q13" s="73"/>
    </row>
    <row r="14" spans="1:17" ht="15.75" x14ac:dyDescent="0.25">
      <c r="A14" s="6"/>
      <c r="B14" s="24" t="s">
        <v>4</v>
      </c>
      <c r="C14" s="10"/>
      <c r="D14" s="76"/>
      <c r="F14" s="12" t="s">
        <v>3</v>
      </c>
      <c r="G14" s="12" t="s">
        <v>18</v>
      </c>
      <c r="H14" s="26">
        <f>PRODUCT(D14*1.5)</f>
        <v>0</v>
      </c>
      <c r="I14" s="62"/>
      <c r="J14" s="107" t="s">
        <v>58</v>
      </c>
      <c r="K14" s="108"/>
      <c r="L14" s="84" t="s">
        <v>61</v>
      </c>
    </row>
    <row r="15" spans="1:17" ht="15.75" x14ac:dyDescent="0.25">
      <c r="A15" s="6"/>
      <c r="B15" s="24"/>
      <c r="C15" s="10"/>
      <c r="D15" s="10"/>
      <c r="F15" s="12"/>
      <c r="G15" s="12"/>
      <c r="H15" s="27"/>
      <c r="I15" s="62"/>
      <c r="J15" s="80" t="s">
        <v>59</v>
      </c>
      <c r="K15" s="81"/>
      <c r="L15" s="84" t="s">
        <v>57</v>
      </c>
    </row>
    <row r="16" spans="1:17" ht="15.75" x14ac:dyDescent="0.25">
      <c r="A16" s="6"/>
      <c r="B16" s="24" t="s">
        <v>5</v>
      </c>
      <c r="C16" s="10"/>
      <c r="D16" s="76"/>
      <c r="F16" s="12" t="s">
        <v>3</v>
      </c>
      <c r="G16" s="12" t="s">
        <v>18</v>
      </c>
      <c r="H16" s="26">
        <f>PRODUCT(D16*1.5)</f>
        <v>0</v>
      </c>
      <c r="I16" s="62"/>
      <c r="J16" s="80" t="s">
        <v>60</v>
      </c>
      <c r="K16" s="81"/>
      <c r="L16" s="84"/>
    </row>
    <row r="17" spans="1:20" ht="16.5" thickBot="1" x14ac:dyDescent="0.3">
      <c r="A17" s="6"/>
      <c r="B17" s="24"/>
      <c r="C17" s="10"/>
      <c r="D17" s="10"/>
      <c r="E17" s="10"/>
      <c r="F17" s="10"/>
      <c r="G17" s="10"/>
      <c r="H17" s="28"/>
      <c r="I17" s="62"/>
      <c r="J17" s="78" t="s">
        <v>54</v>
      </c>
      <c r="K17" s="79">
        <f>(K16-K15)/365</f>
        <v>0</v>
      </c>
      <c r="L17" s="84"/>
      <c r="N17" s="72" t="s">
        <v>67</v>
      </c>
      <c r="O17" s="73"/>
      <c r="P17" s="73"/>
      <c r="Q17" s="73"/>
    </row>
    <row r="18" spans="1:20" ht="16.5" thickBot="1" x14ac:dyDescent="0.3">
      <c r="A18" s="6"/>
      <c r="B18" s="29" t="s">
        <v>17</v>
      </c>
      <c r="C18" s="10"/>
      <c r="D18" s="77"/>
      <c r="E18" s="10"/>
      <c r="F18" s="10"/>
      <c r="G18" s="10"/>
      <c r="H18" s="27"/>
      <c r="I18" s="62"/>
      <c r="L18" s="84"/>
      <c r="N18" s="85" t="s">
        <v>75</v>
      </c>
      <c r="O18" s="73"/>
      <c r="P18" s="73"/>
      <c r="Q18" s="82" t="s">
        <v>68</v>
      </c>
      <c r="R18" s="83">
        <v>2018</v>
      </c>
      <c r="S18" s="73" t="s">
        <v>69</v>
      </c>
      <c r="T18" s="73"/>
    </row>
    <row r="19" spans="1:20" ht="15.75" x14ac:dyDescent="0.25">
      <c r="A19" s="6"/>
      <c r="B19" s="30"/>
      <c r="C19" s="10"/>
      <c r="D19" s="77"/>
      <c r="E19" s="10"/>
      <c r="F19" s="10"/>
      <c r="G19" s="10"/>
      <c r="H19" s="27"/>
      <c r="I19" s="62"/>
      <c r="J19" s="105" t="s">
        <v>51</v>
      </c>
      <c r="K19" s="106"/>
      <c r="L19" s="84" t="s">
        <v>56</v>
      </c>
      <c r="N19" s="85" t="s">
        <v>70</v>
      </c>
      <c r="O19" s="73"/>
      <c r="P19" s="73"/>
      <c r="Q19" s="82" t="s">
        <v>64</v>
      </c>
      <c r="R19" s="83">
        <v>2021</v>
      </c>
      <c r="S19" s="73" t="s">
        <v>71</v>
      </c>
      <c r="T19" s="73"/>
    </row>
    <row r="20" spans="1:20" ht="16.5" thickBot="1" x14ac:dyDescent="0.3">
      <c r="A20" s="6"/>
      <c r="B20" s="31" t="s">
        <v>23</v>
      </c>
      <c r="C20" s="32"/>
      <c r="D20" s="32"/>
      <c r="E20" s="32"/>
      <c r="F20" s="32"/>
      <c r="G20" s="32"/>
      <c r="H20" s="33">
        <f>MIN(SUM(H10,H12,H14,H16), 10.5)</f>
        <v>9</v>
      </c>
      <c r="I20" s="62"/>
      <c r="J20" s="89" t="s">
        <v>52</v>
      </c>
      <c r="K20" s="90"/>
      <c r="L20" s="84" t="s">
        <v>57</v>
      </c>
      <c r="O20" s="73"/>
      <c r="P20" s="73"/>
      <c r="Q20" s="73"/>
    </row>
    <row r="21" spans="1:20" ht="15.75" x14ac:dyDescent="0.25">
      <c r="A21" s="6"/>
      <c r="B21" s="19"/>
      <c r="C21" s="10"/>
      <c r="D21" s="10"/>
      <c r="E21" s="10"/>
      <c r="F21" s="10"/>
      <c r="G21" s="10"/>
      <c r="H21" s="7"/>
      <c r="I21" s="62"/>
      <c r="J21" s="89" t="s">
        <v>53</v>
      </c>
      <c r="K21" s="90"/>
      <c r="L21" s="84"/>
      <c r="O21" s="73"/>
      <c r="P21" s="73"/>
      <c r="Q21" s="73"/>
    </row>
    <row r="22" spans="1:20" ht="15.75" thickBot="1" x14ac:dyDescent="0.25">
      <c r="A22" s="6"/>
      <c r="B22" s="19"/>
      <c r="C22" s="10"/>
      <c r="D22" s="1"/>
      <c r="E22" s="1"/>
      <c r="F22" s="1"/>
      <c r="G22" s="1"/>
      <c r="H22" s="1"/>
      <c r="J22" s="89" t="s">
        <v>55</v>
      </c>
      <c r="K22" s="90"/>
      <c r="L22" s="84"/>
    </row>
    <row r="23" spans="1:20" ht="16.5" thickBot="1" x14ac:dyDescent="0.3">
      <c r="A23" s="6"/>
      <c r="B23" s="114" t="s">
        <v>14</v>
      </c>
      <c r="C23" s="115"/>
      <c r="D23" s="115" t="s">
        <v>1</v>
      </c>
      <c r="E23" s="115"/>
      <c r="F23" s="115"/>
      <c r="G23" s="115"/>
      <c r="H23" s="116" t="s">
        <v>2</v>
      </c>
      <c r="J23" s="88" t="s">
        <v>54</v>
      </c>
      <c r="K23" s="79">
        <f>SUM(K20,(K21/12),(K22/365))</f>
        <v>0</v>
      </c>
      <c r="L23" s="84"/>
      <c r="O23" s="73"/>
      <c r="P23" s="73"/>
      <c r="Q23" s="74"/>
    </row>
    <row r="24" spans="1:20" x14ac:dyDescent="0.2">
      <c r="A24" s="6"/>
      <c r="B24" s="24"/>
      <c r="C24" s="10"/>
      <c r="D24" s="3"/>
      <c r="E24" s="3"/>
      <c r="F24" s="3"/>
      <c r="G24" s="3"/>
      <c r="H24" s="9"/>
      <c r="L24" s="84"/>
      <c r="O24" s="73"/>
      <c r="P24" s="73"/>
      <c r="Q24" s="75"/>
    </row>
    <row r="25" spans="1:20" ht="15.75" x14ac:dyDescent="0.25">
      <c r="A25" s="6"/>
      <c r="B25" s="34" t="s">
        <v>19</v>
      </c>
      <c r="C25" s="10"/>
      <c r="D25" s="50">
        <f>SUM(J35,K35/12)</f>
        <v>6.291666666666667</v>
      </c>
      <c r="E25" s="10" t="s">
        <v>1</v>
      </c>
      <c r="F25" s="3"/>
      <c r="G25" s="10"/>
      <c r="H25" s="35" t="s">
        <v>2</v>
      </c>
      <c r="L25" s="84"/>
    </row>
    <row r="26" spans="1:20" ht="15.75" x14ac:dyDescent="0.25">
      <c r="A26" s="6"/>
      <c r="B26" s="34"/>
      <c r="C26" s="10"/>
      <c r="D26" s="10"/>
      <c r="E26" s="10"/>
      <c r="F26" s="3"/>
      <c r="G26" s="10"/>
      <c r="H26" s="35"/>
    </row>
    <row r="27" spans="1:20" x14ac:dyDescent="0.2">
      <c r="A27" s="6"/>
      <c r="B27" s="24"/>
      <c r="C27" s="10"/>
      <c r="D27" s="71" t="s">
        <v>49</v>
      </c>
      <c r="E27" s="71"/>
      <c r="F27" s="71" t="s">
        <v>50</v>
      </c>
      <c r="G27" s="3"/>
      <c r="H27" s="9"/>
      <c r="I27" s="57" t="s">
        <v>35</v>
      </c>
      <c r="J27" s="63" t="s">
        <v>40</v>
      </c>
      <c r="K27" s="67" t="s">
        <v>78</v>
      </c>
    </row>
    <row r="28" spans="1:20" s="1" customFormat="1" ht="16.5" thickBot="1" x14ac:dyDescent="0.3">
      <c r="A28" s="6"/>
      <c r="B28" s="36" t="s">
        <v>6</v>
      </c>
      <c r="C28" s="15"/>
      <c r="D28" s="16" t="str">
        <f>IF(D25&gt;5,"5",IF(D25&lt;6,D25))</f>
        <v>5</v>
      </c>
      <c r="E28" s="15"/>
      <c r="F28" s="16" t="s">
        <v>12</v>
      </c>
      <c r="G28" s="16"/>
      <c r="H28" s="26">
        <f>PRODUCT(D28*1)</f>
        <v>5</v>
      </c>
      <c r="I28" s="66"/>
      <c r="J28" s="54"/>
      <c r="K28" s="54"/>
      <c r="L28"/>
      <c r="N28" s="85"/>
    </row>
    <row r="29" spans="1:20" s="1" customFormat="1" ht="15.75" x14ac:dyDescent="0.25">
      <c r="A29" s="6"/>
      <c r="B29" s="36"/>
      <c r="C29" s="15"/>
      <c r="D29" s="16"/>
      <c r="E29" s="15"/>
      <c r="F29" s="16"/>
      <c r="G29" s="16"/>
      <c r="H29" s="37"/>
      <c r="I29" s="51"/>
      <c r="J29" s="97" t="s">
        <v>52</v>
      </c>
      <c r="K29" s="98" t="s">
        <v>81</v>
      </c>
      <c r="L29"/>
      <c r="N29" s="85"/>
    </row>
    <row r="30" spans="1:20" s="1" customFormat="1" ht="15.75" x14ac:dyDescent="0.25">
      <c r="A30" s="6"/>
      <c r="B30" s="36" t="s">
        <v>7</v>
      </c>
      <c r="C30" s="15"/>
      <c r="D30" s="16">
        <f>IF(D25&lt;5,"0",IF(D25&lt;14,SUM(D25-D28),IF(D25&gt;13,"9")))</f>
        <v>1.291666666666667</v>
      </c>
      <c r="E30" s="15"/>
      <c r="F30" s="16" t="s">
        <v>11</v>
      </c>
      <c r="G30" s="16"/>
      <c r="H30" s="26">
        <f>PRODUCT(D30*(2/3))</f>
        <v>0.86111111111111127</v>
      </c>
      <c r="I30" s="52" t="s">
        <v>36</v>
      </c>
      <c r="J30" s="91">
        <v>1</v>
      </c>
      <c r="K30" s="92"/>
      <c r="L30" s="1" t="s">
        <v>30</v>
      </c>
      <c r="N30" s="85"/>
    </row>
    <row r="31" spans="1:20" s="1" customFormat="1" ht="15.75" x14ac:dyDescent="0.25">
      <c r="A31" s="6"/>
      <c r="B31" s="36"/>
      <c r="C31" s="15"/>
      <c r="D31" s="16"/>
      <c r="E31" s="15"/>
      <c r="F31" s="16"/>
      <c r="G31" s="16"/>
      <c r="H31" s="37"/>
      <c r="I31" s="52" t="s">
        <v>37</v>
      </c>
      <c r="J31" s="91">
        <v>1</v>
      </c>
      <c r="K31" s="92">
        <v>1.5</v>
      </c>
      <c r="L31" s="1" t="s">
        <v>31</v>
      </c>
      <c r="N31" s="85"/>
    </row>
    <row r="32" spans="1:20" s="1" customFormat="1" ht="15.75" x14ac:dyDescent="0.25">
      <c r="A32" s="6"/>
      <c r="B32" s="36" t="s">
        <v>8</v>
      </c>
      <c r="C32" s="15"/>
      <c r="D32" s="16">
        <f>IF(((D25-D28-D30)&lt;=12),(D25-D28-D30),12)</f>
        <v>0</v>
      </c>
      <c r="E32" s="15"/>
      <c r="F32" s="16" t="s">
        <v>13</v>
      </c>
      <c r="G32" s="16"/>
      <c r="H32" s="26">
        <f>PRODUCT(D32*(1/2))</f>
        <v>0</v>
      </c>
      <c r="I32" s="52" t="s">
        <v>38</v>
      </c>
      <c r="J32" s="91">
        <v>3</v>
      </c>
      <c r="K32" s="92"/>
      <c r="N32" s="85"/>
    </row>
    <row r="33" spans="1:14" s="1" customFormat="1" ht="15.75" x14ac:dyDescent="0.25">
      <c r="A33" s="6"/>
      <c r="B33" s="36"/>
      <c r="C33" s="15"/>
      <c r="D33" s="15"/>
      <c r="E33" s="15"/>
      <c r="F33" s="16"/>
      <c r="G33" s="16"/>
      <c r="H33" s="38"/>
      <c r="I33" s="52" t="s">
        <v>39</v>
      </c>
      <c r="J33" s="93">
        <v>1</v>
      </c>
      <c r="K33" s="94">
        <v>2</v>
      </c>
      <c r="L33" s="1" t="s">
        <v>32</v>
      </c>
      <c r="N33" s="85"/>
    </row>
    <row r="34" spans="1:14" s="1" customFormat="1" ht="16.5" thickBot="1" x14ac:dyDescent="0.3">
      <c r="A34" s="6"/>
      <c r="B34" s="31" t="s">
        <v>24</v>
      </c>
      <c r="C34" s="39"/>
      <c r="D34" s="39"/>
      <c r="E34" s="39"/>
      <c r="F34" s="40"/>
      <c r="G34" s="40"/>
      <c r="H34" s="41">
        <f>SUM(H28+H30+H32)</f>
        <v>5.8611111111111116</v>
      </c>
      <c r="J34" s="93"/>
      <c r="K34" s="94"/>
      <c r="N34" s="85"/>
    </row>
    <row r="35" spans="1:14" s="1" customFormat="1" ht="15.75" thickBot="1" x14ac:dyDescent="0.25">
      <c r="A35" s="6"/>
      <c r="B35" s="23"/>
      <c r="C35" s="15"/>
      <c r="D35" s="15"/>
      <c r="E35" s="15"/>
      <c r="F35" s="16"/>
      <c r="G35" s="16"/>
      <c r="H35" s="15"/>
      <c r="I35" s="57" t="s">
        <v>33</v>
      </c>
      <c r="J35" s="95">
        <f>SUM(J30:J34)</f>
        <v>6</v>
      </c>
      <c r="K35" s="96">
        <f>SUM(K30:K34)</f>
        <v>3.5</v>
      </c>
      <c r="N35" s="85"/>
    </row>
    <row r="36" spans="1:14" ht="15.75" x14ac:dyDescent="0.25">
      <c r="A36" s="6"/>
      <c r="B36" s="118" t="s">
        <v>27</v>
      </c>
      <c r="C36" s="118"/>
      <c r="D36" s="118"/>
      <c r="E36" s="118"/>
      <c r="F36" s="118"/>
      <c r="G36" s="118"/>
      <c r="H36" s="42">
        <f>SUM(H34,H20)</f>
        <v>14.861111111111111</v>
      </c>
      <c r="I36" s="65"/>
      <c r="J36" s="56"/>
    </row>
    <row r="37" spans="1:14" ht="15.75" thickBot="1" x14ac:dyDescent="0.25">
      <c r="A37" s="8"/>
      <c r="B37" s="19"/>
      <c r="C37" s="10"/>
      <c r="D37" s="10"/>
      <c r="E37" s="10"/>
      <c r="F37" s="10"/>
      <c r="G37" s="10"/>
      <c r="H37" s="13"/>
      <c r="I37" s="65"/>
      <c r="J37" s="56"/>
    </row>
    <row r="38" spans="1:14" ht="15.75" x14ac:dyDescent="0.25">
      <c r="A38" s="8"/>
      <c r="B38" s="46" t="s">
        <v>21</v>
      </c>
      <c r="C38" s="47"/>
      <c r="D38" s="47"/>
      <c r="E38" s="47"/>
      <c r="F38" s="47"/>
      <c r="G38" s="47"/>
      <c r="H38" s="120">
        <f>ROUNDUP(IF((H36-6)&lt;=5,5,H36-6),0)</f>
        <v>9</v>
      </c>
      <c r="I38" s="65"/>
      <c r="J38" s="55"/>
    </row>
    <row r="39" spans="1:14" ht="15.75" thickBot="1" x14ac:dyDescent="0.25">
      <c r="A39" s="8"/>
      <c r="B39" s="124" t="s">
        <v>83</v>
      </c>
      <c r="C39" s="123"/>
      <c r="D39" s="123"/>
      <c r="E39" s="123"/>
      <c r="F39" s="123"/>
      <c r="G39" s="123"/>
      <c r="H39" s="121"/>
      <c r="I39" s="64"/>
      <c r="J39" s="55"/>
    </row>
    <row r="40" spans="1:14" x14ac:dyDescent="0.2">
      <c r="A40" s="8"/>
      <c r="B40" s="19"/>
      <c r="C40" s="10"/>
      <c r="D40" s="10"/>
      <c r="E40" s="10"/>
      <c r="F40" s="10"/>
      <c r="G40" s="10"/>
      <c r="H40" s="13"/>
      <c r="I40" s="65"/>
      <c r="J40" s="56"/>
    </row>
    <row r="41" spans="1:14" ht="15.75" x14ac:dyDescent="0.25">
      <c r="A41" s="6"/>
      <c r="B41" s="20" t="s">
        <v>16</v>
      </c>
      <c r="G41" s="48" t="s">
        <v>26</v>
      </c>
      <c r="H41" s="76">
        <v>1</v>
      </c>
      <c r="I41" s="60" t="s">
        <v>44</v>
      </c>
      <c r="J41" s="55"/>
    </row>
    <row r="42" spans="1:14" ht="27" customHeight="1" x14ac:dyDescent="0.2">
      <c r="A42" s="6"/>
      <c r="B42" s="117" t="s">
        <v>43</v>
      </c>
      <c r="C42" s="117"/>
      <c r="D42" s="117"/>
      <c r="I42" s="65"/>
      <c r="J42" s="55"/>
    </row>
    <row r="43" spans="1:14" ht="26.45" customHeight="1" x14ac:dyDescent="0.2">
      <c r="A43" s="6"/>
      <c r="B43" s="119" t="s">
        <v>20</v>
      </c>
      <c r="C43" s="119"/>
      <c r="D43" s="119"/>
      <c r="I43" s="65"/>
      <c r="J43" s="55"/>
    </row>
    <row r="44" spans="1:14" ht="15.75" thickBot="1" x14ac:dyDescent="0.25">
      <c r="A44" s="6"/>
      <c r="I44" s="65"/>
      <c r="J44" s="56"/>
    </row>
    <row r="45" spans="1:14" ht="15.75" x14ac:dyDescent="0.25">
      <c r="B45" s="43" t="s">
        <v>21</v>
      </c>
      <c r="C45" s="44"/>
      <c r="D45" s="44"/>
      <c r="E45" s="44"/>
      <c r="F45" s="44"/>
      <c r="G45" s="44"/>
      <c r="H45" s="103">
        <f>H38+H41</f>
        <v>10</v>
      </c>
    </row>
    <row r="46" spans="1:14" ht="15.75" thickBot="1" x14ac:dyDescent="0.25">
      <c r="B46" s="111" t="s">
        <v>84</v>
      </c>
      <c r="C46" s="112"/>
      <c r="D46" s="112"/>
      <c r="E46" s="112"/>
      <c r="F46" s="112"/>
      <c r="G46" s="112"/>
      <c r="H46" s="104"/>
    </row>
    <row r="47" spans="1:14" x14ac:dyDescent="0.2">
      <c r="A47" s="8"/>
      <c r="B47" s="110"/>
      <c r="C47" s="110"/>
      <c r="D47" s="110"/>
      <c r="E47" s="110"/>
      <c r="F47" s="110"/>
      <c r="G47" s="110"/>
      <c r="H47" s="13"/>
      <c r="I47" s="65"/>
      <c r="J47" s="55"/>
    </row>
    <row r="50" spans="1:10" x14ac:dyDescent="0.2">
      <c r="A50" s="8"/>
      <c r="B50" s="19"/>
      <c r="C50" s="10"/>
      <c r="D50" s="10"/>
      <c r="E50" s="10"/>
      <c r="F50" s="10"/>
      <c r="G50" s="10"/>
      <c r="H50" s="10"/>
      <c r="I50" s="62"/>
      <c r="J50" s="55"/>
    </row>
    <row r="51" spans="1:10" x14ac:dyDescent="0.2">
      <c r="A51" s="8"/>
      <c r="B51" s="19"/>
      <c r="C51" s="10"/>
      <c r="D51" s="10"/>
      <c r="E51" s="10"/>
      <c r="F51" s="10"/>
      <c r="G51" s="10"/>
      <c r="H51" s="10"/>
      <c r="I51" s="62"/>
      <c r="J51" s="55"/>
    </row>
    <row r="52" spans="1:10" x14ac:dyDescent="0.2">
      <c r="A52" s="6"/>
      <c r="B52" s="19"/>
      <c r="C52" s="10"/>
      <c r="D52" s="10"/>
      <c r="E52" s="10"/>
      <c r="F52" s="10"/>
      <c r="G52" s="10"/>
      <c r="H52" s="10"/>
      <c r="I52" s="62"/>
    </row>
  </sheetData>
  <mergeCells count="18">
    <mergeCell ref="H38:H39"/>
    <mergeCell ref="B39:G39"/>
    <mergeCell ref="J3:J4"/>
    <mergeCell ref="K3:L4"/>
    <mergeCell ref="B5:H5"/>
    <mergeCell ref="J5:J6"/>
    <mergeCell ref="K5:L6"/>
    <mergeCell ref="B6:H6"/>
    <mergeCell ref="B8:H8"/>
    <mergeCell ref="J14:K14"/>
    <mergeCell ref="J19:K19"/>
    <mergeCell ref="B23:H23"/>
    <mergeCell ref="B36:G36"/>
    <mergeCell ref="B42:D42"/>
    <mergeCell ref="B43:D43"/>
    <mergeCell ref="H45:H46"/>
    <mergeCell ref="B46:G46"/>
    <mergeCell ref="B47:G47"/>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Profs, Librarians, Counsellors</vt:lpstr>
      <vt:lpstr>Instructors</vt:lpstr>
      <vt:lpstr>'Profs, Librarians, Counsellors'!Print_Area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Faculty Union</dc:creator>
  <dc:description>A template for easy calculation of salary step.</dc:description>
  <cp:lastModifiedBy>Mark Colangelo</cp:lastModifiedBy>
  <cp:lastPrinted>2018-09-11T14:37:28Z</cp:lastPrinted>
  <dcterms:created xsi:type="dcterms:W3CDTF">2006-10-05T18:47:37Z</dcterms:created>
  <dcterms:modified xsi:type="dcterms:W3CDTF">2024-09-11T15:07:42Z</dcterms:modified>
</cp:coreProperties>
</file>